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motive N Infra New" sheetId="1" r:id="rId1"/>
    <sheet name="Target N matching New" sheetId="2" r:id="rId2"/>
    <sheet name="Final New" sheetId="3" r:id="rId3"/>
  </sheets>
  <definedNames>
    <definedName name="_xlnm.Print_Area" localSheetId="2">'Final New'!$A$1:$J$20</definedName>
    <definedName name="_xlnm.Print_Titles" localSheetId="2">'Final New'!$2:$2</definedName>
    <definedName name="_xlnm.Print_Titles" localSheetId="0">'Promotive N Infra New'!$2:$2</definedName>
    <definedName name="_xlnm.Print_Titles" localSheetId="1">'Target N matching New'!$1:$1</definedName>
  </definedNames>
  <calcPr fullCalcOnLoad="1"/>
</workbook>
</file>

<file path=xl/sharedStrings.xml><?xml version="1.0" encoding="utf-8"?>
<sst xmlns="http://schemas.openxmlformats.org/spreadsheetml/2006/main" count="708" uniqueCount="500">
  <si>
    <t>-@_ sf] hDdf</t>
  </si>
  <si>
    <t>;*s af]*{</t>
  </si>
  <si>
    <t>kgf}tL– (</t>
  </si>
  <si>
    <t>kgf}tL– *</t>
  </si>
  <si>
    <t>kgf}tL– $</t>
  </si>
  <si>
    <t>kgf}tL– #</t>
  </si>
  <si>
    <t>kgf}tL– &amp;</t>
  </si>
  <si>
    <t>kgf}tL</t>
  </si>
  <si>
    <t>-!_ sf] hDdf</t>
  </si>
  <si>
    <t>kgf}tL– !#</t>
  </si>
  <si>
    <t>1=54</t>
  </si>
  <si>
    <t>1=53</t>
  </si>
  <si>
    <t>1=52</t>
  </si>
  <si>
    <t>kgf}tL– !!</t>
  </si>
  <si>
    <t>1=51</t>
  </si>
  <si>
    <t>kgf}tL– !)</t>
  </si>
  <si>
    <t>1=50</t>
  </si>
  <si>
    <t>1=49</t>
  </si>
  <si>
    <t>1=48</t>
  </si>
  <si>
    <t>kgf}tL– @</t>
  </si>
  <si>
    <t>1=47</t>
  </si>
  <si>
    <t>1=46</t>
  </si>
  <si>
    <t>kgf}tL– !</t>
  </si>
  <si>
    <t>1=44</t>
  </si>
  <si>
    <t>1=43</t>
  </si>
  <si>
    <t>kgf}tL– !@</t>
  </si>
  <si>
    <t>1=42</t>
  </si>
  <si>
    <t>1=37</t>
  </si>
  <si>
    <t>1=36</t>
  </si>
  <si>
    <t>1=35</t>
  </si>
  <si>
    <t>1=34</t>
  </si>
  <si>
    <t>1=33</t>
  </si>
  <si>
    <t>kgf}tL– ^</t>
  </si>
  <si>
    <t>1=32</t>
  </si>
  <si>
    <t>kgf}tL– %</t>
  </si>
  <si>
    <t>1=31</t>
  </si>
  <si>
    <t>1=30</t>
  </si>
  <si>
    <t>1=29</t>
  </si>
  <si>
    <t>1=28</t>
  </si>
  <si>
    <t>k'/:s[t pkef]Qmf ;ldlt of]hgf</t>
  </si>
  <si>
    <t>;8s alQ dd{t tyf gofF h8fg sfo{qmd</t>
  </si>
  <si>
    <t>;fj{hlgs hUuf ;+/If0f sfo{</t>
  </si>
  <si>
    <t>1=23</t>
  </si>
  <si>
    <t>1=22</t>
  </si>
  <si>
    <t>1=21</t>
  </si>
  <si>
    <t>d"n d'xfg, ;–;fgf vfg]kfgL ;+/If0f / ;'wf/ sfo{</t>
  </si>
  <si>
    <t>1=20</t>
  </si>
  <si>
    <t>ljz]if sf]if Joj:yfkg sfo{</t>
  </si>
  <si>
    <t>1=19</t>
  </si>
  <si>
    <t xml:space="preserve">;DkGg of]hgfx?sf] k|efj d"NofÍg sfo{ </t>
  </si>
  <si>
    <t>1=18</t>
  </si>
  <si>
    <t>1=17</t>
  </si>
  <si>
    <t>;fdflhs k/LIf0f sfo{qmd</t>
  </si>
  <si>
    <t>1=16</t>
  </si>
  <si>
    <t>ljleGg sfo{qmd Joj:yfkg tyf ;~rfng sfo{qmd</t>
  </si>
  <si>
    <t>1=15</t>
  </si>
  <si>
    <t>;fj{hlgs ;'g'jfO{</t>
  </si>
  <si>
    <t>1=14</t>
  </si>
  <si>
    <t>c:yfoL ?kdf kmf]x/ d}nf Joj:yfkg tyf k|efljt If]q ;'wf/ sfo{</t>
  </si>
  <si>
    <t>j]jfl/;] nf; tyf kz'k+IfLsf] l;gf] Joj:yfkg sfo{</t>
  </si>
  <si>
    <t>af}nfxf tyf e':ofxf s's'/ lgoGq0f / 3/ kfn'jf s's'/nfO{ /]ljh EofS;Lg vr{</t>
  </si>
  <si>
    <t xml:space="preserve">s'lrsf/x?sf] tnj kfl/&gt;lds </t>
  </si>
  <si>
    <t>1=13</t>
  </si>
  <si>
    <t>1=12</t>
  </si>
  <si>
    <t>k|ult ;ldIff sfo{qmd</t>
  </si>
  <si>
    <t>1=11</t>
  </si>
  <si>
    <t>1=10</t>
  </si>
  <si>
    <t>o'jf tyf v]ns'b ljsf; sfo{qmd</t>
  </si>
  <si>
    <t>1=9</t>
  </si>
  <si>
    <t>gu/kflnsf ultljwL k|rf/ k|;f/ sfo{qmd</t>
  </si>
  <si>
    <t>1=8</t>
  </si>
  <si>
    <t>gu/ ljsf; of]hgf nufot dfkb08, lgb]{lzsf, gu/ k|f]kmfO{n cBfjlws sfo{qmd</t>
  </si>
  <si>
    <t>1=7</t>
  </si>
  <si>
    <t>gu/kflnsfsf] ;]jf k|jfx :t/j[l4 sfo{qmd</t>
  </si>
  <si>
    <t>1=6</t>
  </si>
  <si>
    <t>ko{6g ljsf; sfo{qmd</t>
  </si>
  <si>
    <t>1=5</t>
  </si>
  <si>
    <t xml:space="preserve">hgzlQm ljsf; sfo{qmd </t>
  </si>
  <si>
    <t>1=4</t>
  </si>
  <si>
    <t>k|sf]k Joj:yfkg sfo{qmd cGtu{t ljleGg /f]usf] dxfdf/L lgoGq0f sfo{qmd</t>
  </si>
  <si>
    <t>1=3</t>
  </si>
  <si>
    <t>kgf}tL, rf}sf]6 nufotsf If]qdf jflif{s kj{, k"hf Pj+ hfqf ;~rfng sfo{qmd</t>
  </si>
  <si>
    <t>1=2</t>
  </si>
  <si>
    <t xml:space="preserve">:jf:Yo rf}sL / s]Gb| ;~rfng cg'bfg </t>
  </si>
  <si>
    <t>1=1</t>
  </si>
  <si>
    <t>d'Vo ;|f]t</t>
  </si>
  <si>
    <t>ljlgof]lht /sd 
?= -s±v±u≠#_</t>
  </si>
  <si>
    <t>pkef]Qmf nfut 
;xeflutf -u_</t>
  </si>
  <si>
    <t>;dk'/s 
sf]if -v_</t>
  </si>
  <si>
    <t>cg'bfg¿cGo 
;|f]t -s_</t>
  </si>
  <si>
    <t>&amp;]ufgf</t>
  </si>
  <si>
    <t>of]hgfsf] gfd</t>
  </si>
  <si>
    <t>qm=
;+=</t>
  </si>
  <si>
    <t>df;' k;n tyf jwzfnf Joj:yfkg</t>
  </si>
  <si>
    <t>;j hfthfltsf cfly{s tyf ;fdflhs ?kdf ljkGg tyf lk58f ju{-cflbjf;L,hghflt nufot_ tyf Ho]i7 gful/s nlIft sfo{qmd</t>
  </si>
  <si>
    <t>k|j]lzsf kl/Iff plt0f{ k'/:sf/ tyf 5fqj[QL sfo{qmd</t>
  </si>
  <si>
    <t>kf]6]{h sfo{qmd ;~rfng cg'bfg</t>
  </si>
  <si>
    <t>vf]k s]Gb| ;~rfng sfo{qmd</t>
  </si>
  <si>
    <t>afn ljsf; s]Gb| ;~rfng sfo{qmd</t>
  </si>
  <si>
    <t>;j} hfthfltsf ljkGg afnaflnsf nlIft sfo{qmd</t>
  </si>
  <si>
    <t>ckfË / dfgj a]rlavg tyf cf];f/k;f/ lj?4sf] 
r]tgfd"ns sfo{qmd</t>
  </si>
  <si>
    <t>;j} hfthfltsf ljkGg dlxnf nlIft sfo{qmd</t>
  </si>
  <si>
    <t>-#_ sf] hDdf</t>
  </si>
  <si>
    <t>dd{t ;+ef/ sf]ifsf] nflu Joj:Yff</t>
  </si>
  <si>
    <t>3=1</t>
  </si>
  <si>
    <t>hDdf ?=</t>
  </si>
  <si>
    <t>-ª_ cfof]hgf tyf cGo ljljw clen]v Joj:yfkg sfo{</t>
  </si>
  <si>
    <t>-3_ cfof]hgf Joj:yfkgsf nflu rflxg] cTofjZos k|fljlws pks/0f nufotsf ;fdfg Joj:yf sfo{</t>
  </si>
  <si>
    <t>-u_ pkef]Qmf ;ldlt u7g, cled'vLs/0f / pkef]Qmf ;ldltsf] vr{ ;DaGwL sfo{,</t>
  </si>
  <si>
    <t>-v_ cfof]hgf÷sfo{qmdsf] ;'kl/j]If0f, cg'udg, d"Nof+sg hfFrkf; tyf k|ltj]bg ;DaGwL sfo{</t>
  </si>
  <si>
    <t>/ k|fljlws cWoog sfo{</t>
  </si>
  <si>
    <t>-s_ cfof]hgf ;j]{If0f jf ;+efJotf cWoog, l8hfOg, 8«Oª\, nfut cg'dfg tyf jftfj/0fLo, ;fdflhs</t>
  </si>
  <si>
    <t>Remaining Balance After TB+OCB</t>
  </si>
  <si>
    <t>s"n k"FhLut vr{ hDdf ?</t>
  </si>
  <si>
    <t>Other Capital Budget</t>
  </si>
  <si>
    <t xml:space="preserve">cfof]hgf Joj:yfkg ;]jf vr{ Joj:yf </t>
  </si>
  <si>
    <t>Remaining Balance After CG</t>
  </si>
  <si>
    <t>hDdf</t>
  </si>
  <si>
    <t xml:space="preserve">Deduction Total </t>
  </si>
  <si>
    <t>Machting Fund</t>
  </si>
  <si>
    <t>User Contribution</t>
  </si>
  <si>
    <t>Road Board Nepal</t>
  </si>
  <si>
    <t>-2_ k'“lhut vr{ cGtu{t cfly{s, ;fdflhs Pj+ ef}lts 
    k"jf{wf/ ljsf;df ;~rfng x'g] gof“ of]hgf tyf sfo{qmdx?</t>
  </si>
  <si>
    <t>-1_ k'“lhut vr{ cGtu{t k|j${gfTds If]qdf ;~rfng
    x'g] gof“ of]hgf tyf sfo{qmdx?</t>
  </si>
  <si>
    <t>Total Capital Budget</t>
  </si>
  <si>
    <t>s}}lkmot</t>
  </si>
  <si>
    <t>ah]^ 
k|ltzt</t>
  </si>
  <si>
    <t>ah]^ lzif{s</t>
  </si>
  <si>
    <t>-1_ k'“lhut vr{ cGtu{t k|j${gfTds If]qdf ;~rfng x'g] gof“ of]hgf tyf sfo{qmdx?</t>
  </si>
  <si>
    <t>ljkb\ hf]lvd Joj:yfkg of]hgf sfof{Gjog sfo{qmd</t>
  </si>
  <si>
    <t>gu/ ;/;kmfO{ tyf kmf]xf]/d}nf Aoa:yfkg sfo{qmd</t>
  </si>
  <si>
    <t>6\ofS6/ tyf ;S;g d]lzg ;~rfng vr{</t>
  </si>
  <si>
    <t>;/;kmfO{ ;fdfu|L vl/b tyf dd{t sfo{</t>
  </si>
  <si>
    <t>jg, jftfa/0f tyf ;/;kmfO{ r]tgfd"ns sfo{qmd vr{</t>
  </si>
  <si>
    <t>lgld{t ;fj{hlgs k"jf{wf/ dd{t ;Def/ sfo{</t>
  </si>
  <si>
    <r>
      <rPr>
        <sz val="11"/>
        <rFont val="Calibri"/>
        <family val="2"/>
      </rPr>
      <t>GIS</t>
    </r>
    <r>
      <rPr>
        <sz val="11"/>
        <rFont val="Preeti"/>
        <family val="0"/>
      </rPr>
      <t xml:space="preserve"> </t>
    </r>
    <r>
      <rPr>
        <sz val="13"/>
        <rFont val="Preeti"/>
        <family val="0"/>
      </rPr>
      <t>;"rgf k|0ffnL tyf d]l6«s 7]ufgf k|0ffnL lj:tf/ sfo{</t>
    </r>
  </si>
  <si>
    <t>s/bftf lzIff Pj+ 36gf btf{ cleofg sfo{qmd</t>
  </si>
  <si>
    <t>of]hgf / sfo{qmdx?sf] ;~rfng cg'udg tyf ;'kl/j]If0f Ifdtf ;'wf/ tflnd sfo{qmd</t>
  </si>
  <si>
    <t>1=55</t>
  </si>
  <si>
    <t>1=57</t>
  </si>
  <si>
    <t>-2_ k'“lhut vr{ cGtu{t cfly{s, ;fdflhs Pj+ ef}lts k"jf{wf/ ljsf;df ;~rfng x'g] gof“ of]hgf tyf sfo{qmdx?</t>
  </si>
  <si>
    <t>2=1</t>
  </si>
  <si>
    <t>2=2</t>
  </si>
  <si>
    <t>2=3</t>
  </si>
  <si>
    <t>2=6</t>
  </si>
  <si>
    <t>2=11</t>
  </si>
  <si>
    <t>2=12</t>
  </si>
  <si>
    <t>2=13</t>
  </si>
  <si>
    <t>d7 dlGb/ u'Djf Pj+ /y ;++/If0f tyf ;'wf/ sfo{</t>
  </si>
  <si>
    <t>PDa'n]G; ;Grfng Aoa:yfkg sfo{qmd</t>
  </si>
  <si>
    <t>2=14</t>
  </si>
  <si>
    <t>2=15</t>
  </si>
  <si>
    <t>n}lËs ;dfgtf tyf ;dfj]zLs/0f ;DaGwL sfo{qmd</t>
  </si>
  <si>
    <t>dlxnf :jf:Yo :jo+;]ljsf Ifdtf clej[lb nufot cGo sfo{qmd</t>
  </si>
  <si>
    <t>lgMz'Ns :jf:Yo lzlj/ ;~rfng sfo{qmd</t>
  </si>
  <si>
    <t>k"0f{ :tgkfg ;DaGwL sfo{qmd</t>
  </si>
  <si>
    <t>;fd'bflos k':tsfno ;xof]u sfo{qmd</t>
  </si>
  <si>
    <t>1=38</t>
  </si>
  <si>
    <t>1=39</t>
  </si>
  <si>
    <t>1=40</t>
  </si>
  <si>
    <t>1=41</t>
  </si>
  <si>
    <t>1=45</t>
  </si>
  <si>
    <t>1=56</t>
  </si>
  <si>
    <t>2=4</t>
  </si>
  <si>
    <t>2=5</t>
  </si>
  <si>
    <t>2=7</t>
  </si>
  <si>
    <t>2=8</t>
  </si>
  <si>
    <t>:df/s If]q 3/ lgdf{0f ;xof]u nufot ljleGg ;+/lIft :df/s If]q ;+/If0f ;DaGwL sfo{qmd</t>
  </si>
  <si>
    <t>;xsf/L If]q k|j4g ;DaGwL ljleGg sfo{qmd</t>
  </si>
  <si>
    <t>afnd}qL :yfgLo lgsfo 3f]if0ff tof/L sfo{qmd</t>
  </si>
  <si>
    <t>afn e]nf ;+rfng sfo{qmd</t>
  </si>
  <si>
    <t>v'Nnf lbzfd'St If]q k|jw{g sfo{qmd</t>
  </si>
  <si>
    <t>afn&gt;d lj?4sf] sfo{qmd</t>
  </si>
  <si>
    <t>afn Snj u7g tyf kl/rfng sfo{qmd</t>
  </si>
  <si>
    <t>hUuf ljsf; of]hgf sfof{Gjog sfo{qmd</t>
  </si>
  <si>
    <t>1=24</t>
  </si>
  <si>
    <t>1=25</t>
  </si>
  <si>
    <t>1=26</t>
  </si>
  <si>
    <t>1=27</t>
  </si>
  <si>
    <t>dlxnf ;zlQms/0f sfo{qmd</t>
  </si>
  <si>
    <t>DDC Programs</t>
  </si>
  <si>
    <t>-3_ k'“lhut vr{ cGtu{t nlIft ;d"x ljsf; sfo{qmdjf^ ;~rfng x'g] of]hgf tyf sfo{qmdx?</t>
  </si>
  <si>
    <t>3=1=1</t>
  </si>
  <si>
    <t>3=1=2</t>
  </si>
  <si>
    <t>3=1=3</t>
  </si>
  <si>
    <t>3=1=4</t>
  </si>
  <si>
    <t>3=1=5</t>
  </si>
  <si>
    <t>3=1=6</t>
  </si>
  <si>
    <t>3=1=7</t>
  </si>
  <si>
    <t>3=1=8</t>
  </si>
  <si>
    <t>3=1=9</t>
  </si>
  <si>
    <t>3=1=10</t>
  </si>
  <si>
    <t>3=1=11</t>
  </si>
  <si>
    <t>3=1=12</t>
  </si>
  <si>
    <t>3=1=13</t>
  </si>
  <si>
    <t>3=1=14</t>
  </si>
  <si>
    <t>3=1=15</t>
  </si>
  <si>
    <t>3=1=16</t>
  </si>
  <si>
    <t>3=1=17</t>
  </si>
  <si>
    <t>3=1=18</t>
  </si>
  <si>
    <t>3=2</t>
  </si>
  <si>
    <t>-#=!_ sf] hDdf</t>
  </si>
  <si>
    <t>3=2=1</t>
  </si>
  <si>
    <t>3=2=2</t>
  </si>
  <si>
    <t>3=2=3</t>
  </si>
  <si>
    <t>3=2=4</t>
  </si>
  <si>
    <t>3=2=5</t>
  </si>
  <si>
    <t>3=2=6</t>
  </si>
  <si>
    <t>3=2=7</t>
  </si>
  <si>
    <t>3=2=8</t>
  </si>
  <si>
    <t>3=2=9</t>
  </si>
  <si>
    <t>3=2=10</t>
  </si>
  <si>
    <t>3=2=11</t>
  </si>
  <si>
    <t>3=2=12</t>
  </si>
  <si>
    <t>3=2=13</t>
  </si>
  <si>
    <t>3=2=14</t>
  </si>
  <si>
    <t>3=2=15</t>
  </si>
  <si>
    <t>3=2=16</t>
  </si>
  <si>
    <t>3=2=17</t>
  </si>
  <si>
    <t>3=2=18</t>
  </si>
  <si>
    <t>3=2=19</t>
  </si>
  <si>
    <t>-#=@_ sf] hDdf</t>
  </si>
  <si>
    <t>3=3</t>
  </si>
  <si>
    <t>3=3=1</t>
  </si>
  <si>
    <t>3=3=2</t>
  </si>
  <si>
    <t>3=3=3</t>
  </si>
  <si>
    <t>3=3=4</t>
  </si>
  <si>
    <t>3=3=5</t>
  </si>
  <si>
    <t>3=3=6</t>
  </si>
  <si>
    <t>3=3=7</t>
  </si>
  <si>
    <t>3=3=8</t>
  </si>
  <si>
    <t>3=3=9</t>
  </si>
  <si>
    <t>3=3=10</t>
  </si>
  <si>
    <t>3=3=11</t>
  </si>
  <si>
    <t>3=3=12</t>
  </si>
  <si>
    <t>3=3=13</t>
  </si>
  <si>
    <t>-#=#_ sf] hDdf</t>
  </si>
  <si>
    <t>-3_ k'“lhut vr{ cGtu{t nlIft ;d"x ljsf; 
    sfo{qmdjf^ ;Grfng x'g] of]hgfx?</t>
  </si>
  <si>
    <t>-#=!_ ;j} hfthfltsf ljkGg dlxnf nlIft sfo{qmd</t>
  </si>
  <si>
    <t>-#=@_ ;j} hfthfltsf ljkGg afnaflnsf nlIft sfo{qmd</t>
  </si>
  <si>
    <t>-#=#_ ;j} hfthfltsf cfly{s tyf ;fdflhs ?kdf ljkGg tyf lk58f 
     ju{-cflbjf;L,hghflt nufot_ tyf Ho]i7 gful/s nlIft sfo{qmd</t>
  </si>
  <si>
    <t>1=10=1</t>
  </si>
  <si>
    <t>1=10=2</t>
  </si>
  <si>
    <t>1=10=3</t>
  </si>
  <si>
    <t>1=10=4</t>
  </si>
  <si>
    <t>1=10=5</t>
  </si>
  <si>
    <t>1=10=6</t>
  </si>
  <si>
    <t>1=10=7</t>
  </si>
  <si>
    <t>1=15=1</t>
  </si>
  <si>
    <t>1=15=2</t>
  </si>
  <si>
    <t>3=2=20</t>
  </si>
  <si>
    <t>3=2=21</t>
  </si>
  <si>
    <t>3=2=22</t>
  </si>
  <si>
    <t>3=3=14</t>
  </si>
  <si>
    <t>3=3=15</t>
  </si>
  <si>
    <t>la:s'6 sf/vfgf dxtufpFb]lv a:g]t ufpF;Dd af6f] :t/f]Gglt sfo{</t>
  </si>
  <si>
    <t>hn]Zj/ s[ofkfl6 lgd{f0f</t>
  </si>
  <si>
    <t>wg]Zj/ yfkf ufpF hfg] af6f] lgdf{0f</t>
  </si>
  <si>
    <t>;'AafufpF ldhf/ 6f]n vfg]kfgL dd{t ;'wf/</t>
  </si>
  <si>
    <t>afF;3f/L yfkfufpF vfg]kfgL kfOk nfOg] dd{t ;'wf/</t>
  </si>
  <si>
    <t>k'n ahf/df sNe6{ lgdf{0f sfo{</t>
  </si>
  <si>
    <t>l;tf/fdsf] 3/b]lv ;+;f/L b]jL hfg] af6f] ;'wf/ sfo{</t>
  </si>
  <si>
    <t>;fd'bflos jg l8xLufpF af6f]</t>
  </si>
  <si>
    <t>rfdv/ vl/af]6, v`L ufpF 6f}vfn kbdfu{</t>
  </si>
  <si>
    <t>sf]n8fF8f, v/Laf]6 af6f] lgdf{0f</t>
  </si>
  <si>
    <t>6f}vfn :jf:Yo rf}sL ejg Knfi6/</t>
  </si>
  <si>
    <t>/]8qm;b]lv /f]zL vf]nf hfg] ;8s ;'wf/ sfo{</t>
  </si>
  <si>
    <t>/f]zL vf]nf 5]psf] s'jf emg]{ wf/f kl/;/df 9nfg sfo{</t>
  </si>
  <si>
    <t>sfo{ ljgfos dlGb/af6 /f]zL vf]nf emg]{ l;+9L;Fu} 9'Ëf lj5\ofpg] sfo{</t>
  </si>
  <si>
    <t>dR5] gf/fo0fsf] 3/af6 /f]zL vf]nf emg]{ l;+9L lgdf{0f sfo{</t>
  </si>
  <si>
    <t>dxfFsfn e}/j hfg] af6f] bfFof afFof l;+9L lgdf{0f</t>
  </si>
  <si>
    <t>e}/j /y /f]Sg] 7fpFdf vf]nf hfg] af6f]df l;+9L lgdf{0f</t>
  </si>
  <si>
    <t>led;]gyfg hfg] k'n dd{t / l;+9L lgdf{0f</t>
  </si>
  <si>
    <t>nHhfjtL dfu{ 8«]g lgdf{0f</t>
  </si>
  <si>
    <t>;]tL b]jL lkslgs :kf]6 hfg] :t/pGglt sfo{</t>
  </si>
  <si>
    <t>kfNkfnL ufpFsf] gf/fo0f 6f]n vfg]kfgL d]g nfOg kfOk km]g]{</t>
  </si>
  <si>
    <t>/ftf]kf]v/L -;fljs ^_ vfg]kfgL kfOk vl/b</t>
  </si>
  <si>
    <t>d'/f/L s]=;L= -;fljs $_ sf] kw]/Laf6 lkkn af]6af6 -kgf}tL g=kf= hfg] af6f]_ ;8s :t/ pGgtL</t>
  </si>
  <si>
    <t>/fdx/L s]=;L= sf] 3/ cuf8Laf6 dxfnIdL hfg] af6f] ;8s :t/ pGgtL</t>
  </si>
  <si>
    <t>ljxfj/ vf]nfaf6 g]jf/ ufpF l8xLsf] psfnf] 9nfg sfo{</t>
  </si>
  <si>
    <t>vNynL vfg]kfgL Ogf/ lgdf{0f</t>
  </si>
  <si>
    <t>ci6sf] k;naf6 ;fpg]kfgL ;Dd / v8\sfufpFaf6 g]jf/ ufpF;Dd af6f] :t/j[l4</t>
  </si>
  <si>
    <t>kgf}tL–!)</t>
  </si>
  <si>
    <t>;dfj]zL6f]n af6f] :t/pGgtL sfo{</t>
  </si>
  <si>
    <t>b'wldn uf]/vgfy af6f] lgdf{0f</t>
  </si>
  <si>
    <t>kf6Lrf}/ /ftdf6] km]bL af6f] :t/pGgtL sfo{</t>
  </si>
  <si>
    <t>cf+u]8f]n vfg]kfgL dd{t sfo{</t>
  </si>
  <si>
    <t>kgf}tL–!!</t>
  </si>
  <si>
    <t>kfFu]6f]n vfg]kfgL</t>
  </si>
  <si>
    <t>dfem ufpF af6f]</t>
  </si>
  <si>
    <t>kgf}tL–!@</t>
  </si>
  <si>
    <t>uf]bf /+ugfy hfg] af6f] ;'wf/ sfo{</t>
  </si>
  <si>
    <t>u'/fufO{ 6f]n uf]/]6f] af6f] lgdf{0f sfo{</t>
  </si>
  <si>
    <t>led;]g dlGb/ lgdf{0f</t>
  </si>
  <si>
    <t>;Tofn 8fF8f hfg] af6f] dd{t sfo{</t>
  </si>
  <si>
    <t>;'Gyfg kf6Laf6 d's'{6\6f eGHof+u x'Fb} b]lj:yfg hfg] af6f] dd{t sfo{</t>
  </si>
  <si>
    <t>vx/]vf]nf b]lj:yfg ;8s dd{t sfo{</t>
  </si>
  <si>
    <t>1=58</t>
  </si>
  <si>
    <t>1=59</t>
  </si>
  <si>
    <t>1=60</t>
  </si>
  <si>
    <t>1=61</t>
  </si>
  <si>
    <t>1=62</t>
  </si>
  <si>
    <t>1=64</t>
  </si>
  <si>
    <t>u'Dafjf6 dfyL hfg] l;+9L lgdf{0f</t>
  </si>
  <si>
    <t>s[i0f dlGb/b]lv ;fljqL yfkfsf] 3/ hfg] af6f]</t>
  </si>
  <si>
    <t>dxt ufpF uf}8f af6f] emf]n'Ë] k'n hfg] af6f]</t>
  </si>
  <si>
    <t>lji0f' kf~rfo0f dlGb/</t>
  </si>
  <si>
    <t>vfg]kfgL nfOg ;'wf/</t>
  </si>
  <si>
    <t>kgf}tL–!#</t>
  </si>
  <si>
    <t>;'F9L vf]nf k'n jf/L af6f] dd{t sfo{</t>
  </si>
  <si>
    <t xml:space="preserve">7'nf] bf]af6f] u0f]z :yfg ;8s dd{t sfo{ </t>
  </si>
  <si>
    <t>;'AafufpF sflnsf dfu{ af6f] dd{t sfo{</t>
  </si>
  <si>
    <t>7f8f]af6f] ;Nn] ;8s dd{t sfo{</t>
  </si>
  <si>
    <t>gab'uf{ ejfgL hfqf Joj:yfkgsf] nflu cIfo sf]if :yfkgf</t>
  </si>
  <si>
    <t>af3fvf]/ kf]v/L lgd{f0f</t>
  </si>
  <si>
    <t>rfdv/ ;8s kSsL lgdf{0f sfo{</t>
  </si>
  <si>
    <t>afnf]4f/ df=lj= b]lv okf6f/ ;Nn] km]bL x'b} P]/LufpF hfg] af6f] ;'wf/ sfo{</t>
  </si>
  <si>
    <t>u}/LufpF af3fvf]/ ;8s ;'wf/ sfo{</t>
  </si>
  <si>
    <t>s[i0f gu/ ;8s ;'wf/ sfo{</t>
  </si>
  <si>
    <t>a;kfs{ ;lkË sDKn]S; k5fl8 af6f] lgdf{0f sfo{</t>
  </si>
  <si>
    <t>led;]g a:g]tsf] 3/b]lv kmfF6 x'b} * g+= j8f sfof{no;Dd hfg] jf6f] lgdf{0f</t>
  </si>
  <si>
    <t>x'/kgb]jL dlGb/ l;+9L lgdf{0f sfo{</t>
  </si>
  <si>
    <t>sfnLb]jL dlGb/ k"g lgdf{0f sfo{</t>
  </si>
  <si>
    <t xml:space="preserve">kgf}tL a;kfs{, O{Gb|Zj/ dxfb]j / lqj]0fL3f6 kl/;/df l;=l;= Sofd/f h8fg sfo{ </t>
  </si>
  <si>
    <t>k"jf{wf/ ljsf;</t>
  </si>
  <si>
    <t>vf]kf;L k'n;Fu}sf] hUufdf Aof6ldG6g sf]6{ lgdf{0f sfo{</t>
  </si>
  <si>
    <t>vqLufpF ;8s ;'wf/ sfo{</t>
  </si>
  <si>
    <t>O{Gb|]Zj/ dxfb]j dlGb/sf] rf/ 9f]sf dd{t sfo{</t>
  </si>
  <si>
    <t>lhNnf ljsf; ;ldlt sfe|]knf~rf]s of]hgf tyf sfo{qmdx?</t>
  </si>
  <si>
    <t>kgf}tL–!–!#</t>
  </si>
  <si>
    <t>sfkmnaf]6 dfu{ dd{t sfo{</t>
  </si>
  <si>
    <t>rqmky ;'wf/ sfo{</t>
  </si>
  <si>
    <t>/ftdf6] If]qdf vfg]kfgL lgdf{0f sfo{</t>
  </si>
  <si>
    <t>6f}vfn v/Laf]6 af6f] dd{t sfo{</t>
  </si>
  <si>
    <t>lqj]0fL3f6 If]q ;'wf/ sfo{</t>
  </si>
  <si>
    <t xml:space="preserve">ljifout tyf If]qut u'?of]hgf tof/L / k|efj d"NofÍg sfo{ </t>
  </si>
  <si>
    <t>;+s6fyfg led;]g:yfg x'Fb} e08f/L ufpF ;8s dd{t sfo{ -j8f g+= %, ^, &amp; jf6 dfu ePsf]_</t>
  </si>
  <si>
    <t>rr{ ;}lgs a]; SofDk ;8s ;'wf/ sfo{</t>
  </si>
  <si>
    <t>k'0odftf sf]l/8f]/ ;8s lgdf{0f</t>
  </si>
  <si>
    <t>gu/ :t/Lo ef}lts ljsf; of]hgf tof/L sfo{</t>
  </si>
  <si>
    <t>vf]kf;L k'n 5]pjf6 Sofgn af6f] :t/f]Gglt sfo{</t>
  </si>
  <si>
    <t>zflGt dfu{b]lv Zofd yfkfsf] 3/ dflyjf6 l;4fy{ ag:ynL nufot skfnsf]6 leqL ;8s ;'wf/ sfo{</t>
  </si>
  <si>
    <t>lk5l8Psf] dlxnfx?sf] nflu d}gaQL, ;fa'g, kfk8,  agfpg] tflnd sfo{qmd</t>
  </si>
  <si>
    <t>blnt dlxnf clwsf/, Ifdtf lasf; ;DaGwL sfo{qmd</t>
  </si>
  <si>
    <t>n}lËs ah]6 kl/If0f sfo{qmd</t>
  </si>
  <si>
    <t>gful/s ;r]tgf s]Gb|sf ;b:ox?sf nflu crf/ agfpg] tflnd sfo{qmd</t>
  </si>
  <si>
    <t>dlxnfx?sf nflu nf]s ;]jf cfof]u sIff tof/L sfo{qmd</t>
  </si>
  <si>
    <t>n}lËs lx+;f la?4sf] ;r]tgf sfo{qmd</t>
  </si>
  <si>
    <t xml:space="preserve">lhNnf kz' ;]jf sfof{nosf] ;xof]udf kz' :jf:Yo ;DaGwL tflnd tyf EoflS;g sfo{qmd </t>
  </si>
  <si>
    <t xml:space="preserve">SofG;/, d'6'/f]u tyf d[uf}nf /f]u ;DaGwL ;r]tgfd'ns sfo{qmd </t>
  </si>
  <si>
    <t>kgf}tL gu/ If]qdf ;fd'bflos xf]d:6] k|a{4g sfo{qmd</t>
  </si>
  <si>
    <t>Knfli6s Go"lgs/0f ;DaGwL lalaw sfo{qmd</t>
  </si>
  <si>
    <t>afnaflnsf Ifdtf clea[4L sfo{qmd</t>
  </si>
  <si>
    <t>k"0f{ vf]k sfof{Gjog ;DaGwL  sfo{qmd</t>
  </si>
  <si>
    <t>afnaflnsfx?sf nflu v]ns"b ;fdu|L ljt/0f sfo{qmd</t>
  </si>
  <si>
    <t xml:space="preserve">&gt;ddf /x]]sf afnaflnsfx?sf] nfflu kfl/jfl/s ;xof]u tyf k'g{:yfkgf sfo{qmd </t>
  </si>
  <si>
    <t>&gt;ddf /x]]sf afnaflnsfx?sf] sfo{If]q ;'wf/ sfo{qmd</t>
  </si>
  <si>
    <t>e"sDk k|lt/f]wL tyf afnd}qL ;+/rgf lgdf{0f ;DaGwL ;r]tgf sfo{qmd</t>
  </si>
  <si>
    <t>afnd}qL laBfno lgdf{0f ;DaGwL cGt{lqmof sfo{qmd</t>
  </si>
  <si>
    <t>laBfnox?df ;/;kmfO{ ;fdfu{L lat/0f sfo{qmd</t>
  </si>
  <si>
    <r>
      <t>6</t>
    </r>
    <r>
      <rPr>
        <sz val="13"/>
        <rFont val="Calibri"/>
        <family val="2"/>
      </rPr>
      <t>̭</t>
    </r>
    <r>
      <rPr>
        <sz val="13"/>
        <rFont val="Preeti"/>
        <family val="0"/>
      </rPr>
      <t>flkms ;'/Iff ;DaGwL ;r]tgf sfo{qmd</t>
    </r>
  </si>
  <si>
    <t>afnaflnsfx?sf] nflu ;'emfa k]l6sf Aoa:yfkg sfo{qmd</t>
  </si>
  <si>
    <t>sf7+ u0f]z kl/;/sf] vfln hUufdf afnd}qL pBfg kfs{ lgdf{0f sfo{qmd</t>
  </si>
  <si>
    <t>afnaflnsfx? k|ltsf] b'Ao{axf/ lgoGq0f ;DaGwL ;r]tgf clea[4L sfo{qmd</t>
  </si>
  <si>
    <t>;/;kmfO{ ;DaGwL ;r]tgfd'ns sfo{qmd -;a} 3/w'/Lx?df krf{ lat/0f_</t>
  </si>
  <si>
    <t>:jR5 kfgL :j:Yo lhjg ;DaGwL ;r]tgf clea[4L sfo{qmd</t>
  </si>
  <si>
    <t>gu/ :t/Lo h]i7 gful/s ;+hfn Ifdtf lasf;  sfo{qmd</t>
  </si>
  <si>
    <t>ckfË gful/sx?sf] Ifdtf lasf; ;DaGwL sfo{qmd</t>
  </si>
  <si>
    <t>h]i7 gful/s k|ltIffno tfy jfrgfno lgdf{0f</t>
  </si>
  <si>
    <t>lakGg dlxnfx?sf nflu nK;Lsf] kl/sf/ agfpg] ;DaGwL tflnd</t>
  </si>
  <si>
    <t>lk5l8Psf dlxnfx?sf nflu k'tnL -8n_ agfpg] tflnd</t>
  </si>
  <si>
    <t>ldhf/ 6f]n kw]/f] lgdf{0f - gf=;=s]=_</t>
  </si>
  <si>
    <t>;'4 pkef]Uo a:t' pTkfbg tyf laqmL lat/0f ;DaGwL ;r]tgf sfo{qmd</t>
  </si>
  <si>
    <t>3=3=16</t>
  </si>
  <si>
    <t>3=3=17</t>
  </si>
  <si>
    <t>3=3=18</t>
  </si>
  <si>
    <t>3=3=19</t>
  </si>
  <si>
    <t>3=2=23</t>
  </si>
  <si>
    <t>3=2=24</t>
  </si>
  <si>
    <t>3=2=25</t>
  </si>
  <si>
    <t>3=2=26</t>
  </si>
  <si>
    <t>3=2=27</t>
  </si>
  <si>
    <t>3=2=28</t>
  </si>
  <si>
    <t>Psn dlxnfsf] xs clwsf/ ;DaGwL ;r]tgf sfo{qmd</t>
  </si>
  <si>
    <t>d]n ldnfk s]Gb| ;+rfng Joj:yfkg sfo{qmd</t>
  </si>
  <si>
    <t>ckfË d}qL of]hgf sfof{Gjog ;DaGwL cg'lzIf0f sfo{qmd</t>
  </si>
  <si>
    <t>laiffbL lgoGq0fdf las|tfx?sf] bfloTj ;DaGwL cg'l;If0f sfo{qmd</t>
  </si>
  <si>
    <t>;Da[4 gu/ lgdf{0fsf nflu gful/sx?sf] bfloTj ;DaGwdf 6f]n ljsf; ;+:yf kl/rfng</t>
  </si>
  <si>
    <t>h]i7 gful/ssf nflu ltyf{6g sfo{qmd</t>
  </si>
  <si>
    <t>kgf}tL–@</t>
  </si>
  <si>
    <t>;''wfl/Psf]-w'jfF /lxt_ r'nf] agfpg] ;DaGwL tflnd sfo{qmd</t>
  </si>
  <si>
    <t>gljgtd k|of; af/] cGt/ gu/ l;sfO{ sfo{qmd</t>
  </si>
  <si>
    <t>dxfFsfn nHhfjtL dfu{ kSsL lgdf{0f sfo{</t>
  </si>
  <si>
    <t>kgf}tL– %,*</t>
  </si>
  <si>
    <t>/f]zL vf]nf sf]l/8f]/ lgdf{0f sfo{</t>
  </si>
  <si>
    <t>cfn' afnL dxf]T;j sfo{qmd</t>
  </si>
  <si>
    <t>kgf}tL k|j]z4f/ lgdf{0f sfo{</t>
  </si>
  <si>
    <t>skfnsf]6 9'Ëf 5fk]sf] ;8s ;'wf/ sfo{</t>
  </si>
  <si>
    <t>a;kfs{ zf}rfno Joj:yfkg sfo{</t>
  </si>
  <si>
    <t>/f]zL vf]nf sf]l/8f]/ ;8s ;'wf/ sfo{-lqj]0fL3f6 If]q_</t>
  </si>
  <si>
    <t>b'wldn uf]/vgfy ;8s ;'wf/ sfo{</t>
  </si>
  <si>
    <t>gfs] 8fF8f kx/L 3f6 If]q ;'wf/ sfo{</t>
  </si>
  <si>
    <t>lk5l8Psf] ;d'bfosf] nflu s[lif ;DaGwL tflnd tyf lap lahg pTkfbg tyf lat/0f sfo{qmd</t>
  </si>
  <si>
    <t>s[lif tyf hn&gt;f]t sfof{no;Fusf] ;xsfo{df ;fgf l;+rfO{ of]hgf</t>
  </si>
  <si>
    <t>dxt ufpF wf/f] l;+9L lgdf{0f</t>
  </si>
  <si>
    <t>e08f/L ufpF 9'Ë] wf/f l;+9L lgdf{0f</t>
  </si>
  <si>
    <t>ldhf/ 6f]n-;fljs &amp;_ vfg]kfgL of]hgf</t>
  </si>
  <si>
    <t>afF;sf] ‰ofË vfg]kfgL of]hgf</t>
  </si>
  <si>
    <t>nf};Laf]6 vfg]kfgL of]hgf</t>
  </si>
  <si>
    <t>g}lsG6f/ g;{/L dfu{ ;'wf/ sfo{</t>
  </si>
  <si>
    <t>s'F8f]n l;+rfO{ dd{t sfo{</t>
  </si>
  <si>
    <t>kgf}tL– *,(</t>
  </si>
  <si>
    <t>zDe"sf] 3/ hfg] af6f]df Uoflaog hfnL eg]{ sfo{</t>
  </si>
  <si>
    <t>km8\s]Zj/ lsltgL l;+rfO{ dd{t sfo{</t>
  </si>
  <si>
    <t>cfFu]8f]n l;+rfO{ sfo{</t>
  </si>
  <si>
    <t>;nfGb' vf]nfdf sNe6{ lgdf{0f sfo{</t>
  </si>
  <si>
    <t>;'AafufpF s[lif ;xsf/L l;+rfO{ ;'wf/ sfo{</t>
  </si>
  <si>
    <t>dNkL lnnfjtL l;+rfO{ dd{t sfo{</t>
  </si>
  <si>
    <t>kgf}tL– $,%,*,(</t>
  </si>
  <si>
    <t>gf}la;] l;+rfO{ s'nf] ;/;kmfO{ sfo{</t>
  </si>
  <si>
    <t>s[i0f dlGb/ dxt ufpF x'Fb} k"/fgf] :s"n af6f] ;'wf/ sfo{</t>
  </si>
  <si>
    <t>emu/k'/ dfu{ ;'wf/ sfo{</t>
  </si>
  <si>
    <t>;NdL6f/ ds}6f/ hf]8\g] ;8s ;'wf/ sfo{</t>
  </si>
  <si>
    <t>;/:jtL v]n vfn8fF8f ;8s ;'wf/ sfo{</t>
  </si>
  <si>
    <t>lju'g kmfF6 l;+rfO{ dd{t sfo{</t>
  </si>
  <si>
    <t>&amp;"nf k"jf{wf/</t>
  </si>
  <si>
    <t>a'4 ljxf/ cw'/f] lgdf{0f sfo{</t>
  </si>
  <si>
    <t>/ftdf6] s'Fj/ 6f]n ;8s ;'wf/ sfo{</t>
  </si>
  <si>
    <t>g=kf= If]q 9n ;+hfn, hUuf ljsf; of]hgf nufotsf] u'?of]hgf tof/L sfo{</t>
  </si>
  <si>
    <t>/f]zLvf]nf k'0odftf vf]nf sl/8f]/ ;8s / rqmky ;8s v08sf] l8=lk=cf/= tof/L sfo{</t>
  </si>
  <si>
    <t>sfe|] pkTosf PsLs[t vfg]kfgL cfof]hgf ;|f]t uflj; ;xof]u sfo{qmd</t>
  </si>
  <si>
    <t xml:space="preserve">h}ljs v]tL, ljiffbL lgoGq0f tyf laiffbL Go'lgs/0f ;DaGwL sfo{qmd   </t>
  </si>
  <si>
    <t>;/:jtL dlGb/ lgdf{0f sfo{</t>
  </si>
  <si>
    <r>
      <t>-1=7_ cf=j= 2074</t>
    </r>
    <r>
      <rPr>
        <b/>
        <sz val="13"/>
        <rFont val="Preeti"/>
        <family val="0"/>
      </rPr>
      <t>÷</t>
    </r>
    <r>
      <rPr>
        <b/>
        <sz val="13"/>
        <rFont val="Dev"/>
        <family val="0"/>
      </rPr>
      <t>075 sf] nflu k'“lhut vr{ cGtu{t ;fj{hlgs lgdf{)f vr{ lzif{sdf ljlgof]hg ul/Psf] /sdaf^ lgDg cg';f/sf] sfo{qmd tyf of]hgfx? :jLs[t ug]{ lg)f{o ul/of] .</t>
    </r>
  </si>
  <si>
    <t>MAID Grant</t>
  </si>
  <si>
    <t>ldhf/ 6f]n af6 hn]Zj/ hfg] af6f] dd{t ;'wf/</t>
  </si>
  <si>
    <t>dgf];fdflhs  k/fdz{ ;DaGwL k|lzIfs k|lzIf0f tflnd sfo{qmd</t>
  </si>
  <si>
    <t>1=63</t>
  </si>
  <si>
    <t>1=65</t>
  </si>
  <si>
    <t>1=66</t>
  </si>
  <si>
    <t>1=67</t>
  </si>
  <si>
    <t>1=68</t>
  </si>
  <si>
    <t>1=69</t>
  </si>
  <si>
    <t>1=70</t>
  </si>
  <si>
    <t>1=71</t>
  </si>
  <si>
    <t>1=72</t>
  </si>
  <si>
    <t>1=73</t>
  </si>
  <si>
    <t>1=74</t>
  </si>
  <si>
    <t>1=75</t>
  </si>
  <si>
    <t>1=76</t>
  </si>
  <si>
    <t>1=77</t>
  </si>
  <si>
    <t>1=78</t>
  </si>
  <si>
    <t>1=79</t>
  </si>
  <si>
    <t>1=80</t>
  </si>
  <si>
    <t>1=81</t>
  </si>
  <si>
    <t>1=82</t>
  </si>
  <si>
    <t>1=83</t>
  </si>
  <si>
    <t>1=84</t>
  </si>
  <si>
    <t>1=85</t>
  </si>
  <si>
    <t>1=86</t>
  </si>
  <si>
    <t>1=87</t>
  </si>
  <si>
    <t>1=88</t>
  </si>
  <si>
    <t>1=89</t>
  </si>
  <si>
    <t>1=90</t>
  </si>
  <si>
    <t>1=91</t>
  </si>
  <si>
    <t>1=92</t>
  </si>
  <si>
    <t>1=93</t>
  </si>
  <si>
    <t>2=9</t>
  </si>
  <si>
    <t>2=10</t>
  </si>
  <si>
    <t>2=16</t>
  </si>
  <si>
    <t>2=17</t>
  </si>
  <si>
    <t>3=1=19</t>
  </si>
  <si>
    <t>3=1=20</t>
  </si>
  <si>
    <t>3=1=21</t>
  </si>
  <si>
    <t>3=1=22</t>
  </si>
  <si>
    <t>3=1=23</t>
  </si>
  <si>
    <t>3=1=24</t>
  </si>
  <si>
    <t>3=1=25</t>
  </si>
  <si>
    <t>3=1=26</t>
  </si>
  <si>
    <t>3=1=27</t>
  </si>
  <si>
    <t>3=1=28</t>
  </si>
  <si>
    <t>3=1=29</t>
  </si>
  <si>
    <t>3=1=30</t>
  </si>
  <si>
    <t>3=1=31</t>
  </si>
  <si>
    <t>3=1=32</t>
  </si>
  <si>
    <t>3=1=33</t>
  </si>
  <si>
    <t>3=2=29</t>
  </si>
  <si>
    <t>3=2=30</t>
  </si>
  <si>
    <t>3=2=31</t>
  </si>
  <si>
    <t>3=3=20</t>
  </si>
  <si>
    <t>3=3=21</t>
  </si>
  <si>
    <t>3=3=22</t>
  </si>
  <si>
    <t>3=3=23</t>
  </si>
  <si>
    <t>3=3=24</t>
  </si>
  <si>
    <t>3=3=25</t>
  </si>
  <si>
    <t>3=3=26</t>
  </si>
  <si>
    <t>gu/ If]q leq :jf:Yo ;]jf k|afx ;DaGwL ;ldIff tyf ;r]tgf sfo{qmd</t>
  </si>
  <si>
    <t>cf=j= 2074.075 sf] s"n k"hLut ah]^, of]hgf tyf sfo{qmdsf] ;lIfKt ljj/)f</t>
  </si>
  <si>
    <t>œ1=8º cf= j= 2074/075 sf] nflu cfof]hgf Joj:yfkg ;]jf vr{ Joj:yfdf ul&lt;Psf] ?= 6,00,000.00 nfO{ lgDg cg';f&lt;sf] lqmofsnfkdf afF*kmfF* ug]{ lg)f{o ul&lt;of] M</t>
  </si>
  <si>
    <r>
      <t xml:space="preserve">ljlgof]lht /sd 
?= </t>
    </r>
    <r>
      <rPr>
        <sz val="13"/>
        <rFont val="Preeti"/>
        <family val="0"/>
      </rPr>
      <t>-s±v±u</t>
    </r>
    <r>
      <rPr>
        <sz val="13"/>
        <rFont val="Sakkal Majalla"/>
        <family val="0"/>
      </rPr>
      <t>=</t>
    </r>
    <r>
      <rPr>
        <sz val="13"/>
        <rFont val="Preeti"/>
        <family val="0"/>
      </rPr>
      <t>3_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</si>
</sst>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Shangrila Numeric"/>
      <family val="0"/>
    </font>
    <font>
      <b/>
      <sz val="12"/>
      <name val="Shangrila Numeric"/>
      <family val="0"/>
    </font>
    <font>
      <sz val="12"/>
      <name val="Preeti"/>
      <family val="0"/>
    </font>
    <font>
      <sz val="13"/>
      <name val="Dev"/>
      <family val="0"/>
    </font>
    <font>
      <b/>
      <sz val="13"/>
      <name val="Dev"/>
      <family val="0"/>
    </font>
    <font>
      <sz val="16"/>
      <name val="Dev"/>
      <family val="0"/>
    </font>
    <font>
      <b/>
      <sz val="13"/>
      <name val="Shangrila Textual"/>
      <family val="0"/>
    </font>
    <font>
      <sz val="13"/>
      <name val="Preeti"/>
      <family val="0"/>
    </font>
    <font>
      <sz val="13"/>
      <name val="Arial"/>
      <family val="2"/>
    </font>
    <font>
      <b/>
      <sz val="13"/>
      <name val="Preeti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Dev"/>
      <family val="0"/>
    </font>
    <font>
      <sz val="12"/>
      <name val="Dev"/>
      <family val="0"/>
    </font>
    <font>
      <u val="doubleAccounting"/>
      <sz val="12"/>
      <name val="Shangrila Numeric"/>
      <family val="0"/>
    </font>
    <font>
      <u val="singleAccounting"/>
      <sz val="12"/>
      <name val="Shangrila Numeric"/>
      <family val="0"/>
    </font>
    <font>
      <sz val="11"/>
      <name val="Calibri"/>
      <family val="2"/>
    </font>
    <font>
      <sz val="11"/>
      <name val="Preeti"/>
      <family val="0"/>
    </font>
    <font>
      <sz val="13"/>
      <name val="Calibri"/>
      <family val="2"/>
    </font>
    <font>
      <sz val="10"/>
      <name val="Preet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Preeti"/>
      <family val="0"/>
    </font>
    <font>
      <sz val="13"/>
      <name val="Sakkal Majall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Preet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1" fillId="32" borderId="7" applyNumberFormat="0" applyFont="0" applyAlignment="0" applyProtection="0"/>
    <xf numFmtId="0" fontId="55" fillId="27" borderId="8" applyNumberFormat="0" applyAlignment="0" applyProtection="0"/>
    <xf numFmtId="9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7" applyBorder="1" applyAlignment="1">
      <alignment vertical="center"/>
      <protection/>
    </xf>
    <xf numFmtId="0" fontId="0" fillId="0" borderId="0" xfId="57" applyNumberFormat="1" applyBorder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0" fillId="0" borderId="0" xfId="57" applyBorder="1" applyAlignment="1">
      <alignment horizontal="left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5" fillId="0" borderId="10" xfId="57" applyFont="1" applyBorder="1" applyAlignment="1">
      <alignment vertical="center"/>
      <protection/>
    </xf>
    <xf numFmtId="43" fontId="6" fillId="0" borderId="10" xfId="44" applyFont="1" applyBorder="1" applyAlignment="1">
      <alignment horizontal="right" vertical="center"/>
    </xf>
    <xf numFmtId="0" fontId="6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 quotePrefix="1">
      <alignment horizontal="right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43" fontId="5" fillId="0" borderId="10" xfId="44" applyFont="1" applyBorder="1" applyAlignment="1">
      <alignment vertical="center"/>
    </xf>
    <xf numFmtId="0" fontId="9" fillId="0" borderId="10" xfId="57" applyFont="1" applyBorder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10" fillId="0" borderId="10" xfId="57" applyFont="1" applyBorder="1" applyAlignment="1">
      <alignment vertical="center"/>
      <protection/>
    </xf>
    <xf numFmtId="43" fontId="5" fillId="0" borderId="10" xfId="44" applyFont="1" applyFill="1" applyBorder="1" applyAlignment="1">
      <alignment vertical="center"/>
    </xf>
    <xf numFmtId="0" fontId="9" fillId="0" borderId="10" xfId="57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 wrapText="1"/>
    </xf>
    <xf numFmtId="0" fontId="5" fillId="0" borderId="10" xfId="44" applyNumberFormat="1" applyFont="1" applyBorder="1" applyAlignment="1">
      <alignment vertical="center"/>
    </xf>
    <xf numFmtId="43" fontId="6" fillId="0" borderId="10" xfId="44" applyFont="1" applyBorder="1" applyAlignment="1">
      <alignment vertical="center"/>
    </xf>
    <xf numFmtId="0" fontId="11" fillId="0" borderId="10" xfId="0" applyFont="1" applyBorder="1" applyAlignment="1" quotePrefix="1">
      <alignment horizontal="right" vertical="center" wrapText="1"/>
    </xf>
    <xf numFmtId="2" fontId="5" fillId="0" borderId="10" xfId="57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5" fillId="0" borderId="10" xfId="57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vertical="center"/>
      <protection/>
    </xf>
    <xf numFmtId="43" fontId="6" fillId="0" borderId="10" xfId="57" applyNumberFormat="1" applyFont="1" applyBorder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3" fillId="0" borderId="10" xfId="57" applyFont="1" applyBorder="1" applyAlignment="1">
      <alignment vertical="center"/>
      <protection/>
    </xf>
    <xf numFmtId="43" fontId="5" fillId="0" borderId="10" xfId="44" applyFont="1" applyFill="1" applyBorder="1" applyAlignment="1" quotePrefix="1">
      <alignment vertical="center"/>
    </xf>
    <xf numFmtId="0" fontId="7" fillId="0" borderId="10" xfId="57" applyFont="1" applyFill="1" applyBorder="1" applyAlignment="1">
      <alignment vertical="center"/>
      <protection/>
    </xf>
    <xf numFmtId="43" fontId="0" fillId="0" borderId="0" xfId="42" applyFont="1" applyBorder="1" applyAlignment="1">
      <alignment vertical="center"/>
    </xf>
    <xf numFmtId="0" fontId="14" fillId="0" borderId="0" xfId="57" applyFont="1" applyBorder="1" applyAlignment="1">
      <alignment vertical="center"/>
      <protection/>
    </xf>
    <xf numFmtId="43" fontId="2" fillId="0" borderId="0" xfId="57" applyNumberFormat="1" applyFont="1" applyBorder="1" applyAlignment="1">
      <alignment vertical="center"/>
      <protection/>
    </xf>
    <xf numFmtId="43" fontId="4" fillId="0" borderId="0" xfId="57" applyNumberFormat="1" applyFont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43" fontId="16" fillId="0" borderId="0" xfId="57" applyNumberFormat="1" applyFont="1" applyBorder="1" applyAlignment="1">
      <alignment vertical="center"/>
      <protection/>
    </xf>
    <xf numFmtId="43" fontId="4" fillId="0" borderId="0" xfId="57" applyNumberFormat="1" applyFont="1" applyBorder="1" applyAlignment="1">
      <alignment horizontal="right" vertical="center"/>
      <protection/>
    </xf>
    <xf numFmtId="43" fontId="4" fillId="0" borderId="0" xfId="57" applyNumberFormat="1" applyFont="1" applyBorder="1" applyAlignment="1" quotePrefix="1">
      <alignment vertical="center"/>
      <protection/>
    </xf>
    <xf numFmtId="43" fontId="17" fillId="0" borderId="0" xfId="57" applyNumberFormat="1" applyFont="1" applyBorder="1" applyAlignment="1">
      <alignment vertical="center"/>
      <protection/>
    </xf>
    <xf numFmtId="43" fontId="15" fillId="0" borderId="0" xfId="57" applyNumberFormat="1" applyFont="1" applyBorder="1" applyAlignment="1">
      <alignment vertical="center"/>
      <protection/>
    </xf>
    <xf numFmtId="43" fontId="3" fillId="0" borderId="0" xfId="57" applyNumberFormat="1" applyFont="1" applyBorder="1" applyAlignment="1">
      <alignment vertical="center"/>
      <protection/>
    </xf>
    <xf numFmtId="43" fontId="2" fillId="0" borderId="11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horizontal="right" vertical="center"/>
      <protection/>
    </xf>
    <xf numFmtId="0" fontId="15" fillId="0" borderId="10" xfId="57" applyFont="1" applyBorder="1" applyAlignment="1">
      <alignment vertical="center"/>
      <protection/>
    </xf>
    <xf numFmtId="43" fontId="2" fillId="0" borderId="10" xfId="57" applyNumberFormat="1" applyFont="1" applyBorder="1" applyAlignment="1">
      <alignment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49" fontId="2" fillId="0" borderId="10" xfId="57" applyNumberFormat="1" applyFont="1" applyBorder="1" applyAlignment="1" quotePrefix="1">
      <alignment horizontal="center" vertical="center"/>
      <protection/>
    </xf>
    <xf numFmtId="43" fontId="15" fillId="0" borderId="10" xfId="57" applyNumberFormat="1" applyFont="1" applyBorder="1" applyAlignment="1">
      <alignment vertical="center"/>
      <protection/>
    </xf>
    <xf numFmtId="43" fontId="2" fillId="0" borderId="10" xfId="44" applyFont="1" applyBorder="1" applyAlignment="1">
      <alignment vertical="center"/>
    </xf>
    <xf numFmtId="0" fontId="15" fillId="0" borderId="10" xfId="57" applyFont="1" applyBorder="1" applyAlignment="1" quotePrefix="1">
      <alignment vertical="center"/>
      <protection/>
    </xf>
    <xf numFmtId="43" fontId="2" fillId="0" borderId="10" xfId="57" applyNumberFormat="1" applyFont="1" applyBorder="1" applyAlignment="1" quotePrefix="1">
      <alignment vertical="center"/>
      <protection/>
    </xf>
    <xf numFmtId="43" fontId="15" fillId="0" borderId="10" xfId="57" applyNumberFormat="1" applyFont="1" applyBorder="1" applyAlignment="1" quotePrefix="1">
      <alignment vertical="center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43" fontId="5" fillId="33" borderId="10" xfId="44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0" xfId="57" applyFont="1" applyBorder="1" applyAlignment="1">
      <alignment horizontal="right" vertical="center"/>
      <protection/>
    </xf>
    <xf numFmtId="43" fontId="5" fillId="0" borderId="10" xfId="44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59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0" xfId="57" applyFont="1" applyBorder="1" applyAlignment="1">
      <alignment vertical="center" wrapText="1" shrinkToFit="1"/>
      <protection/>
    </xf>
    <xf numFmtId="0" fontId="15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164" fontId="0" fillId="0" borderId="10" xfId="57" applyNumberFormat="1" applyFont="1" applyBorder="1" applyAlignment="1">
      <alignment vertical="center"/>
      <protection/>
    </xf>
    <xf numFmtId="0" fontId="9" fillId="0" borderId="10" xfId="0" applyFont="1" applyBorder="1" applyAlignment="1">
      <alignment vertical="center" wrapText="1" shrinkToFit="1"/>
    </xf>
    <xf numFmtId="43" fontId="5" fillId="33" borderId="10" xfId="42" applyFont="1" applyFill="1" applyBorder="1" applyAlignment="1">
      <alignment vertical="center"/>
    </xf>
    <xf numFmtId="0" fontId="21" fillId="0" borderId="0" xfId="57" applyFont="1" applyBorder="1" applyAlignment="1">
      <alignment vertical="center"/>
      <protection/>
    </xf>
    <xf numFmtId="43" fontId="0" fillId="0" borderId="0" xfId="42" applyFont="1" applyBorder="1" applyAlignment="1">
      <alignment horizontal="left" vertical="center"/>
    </xf>
    <xf numFmtId="0" fontId="9" fillId="33" borderId="10" xfId="0" applyFont="1" applyFill="1" applyBorder="1" applyAlignment="1" quotePrefix="1">
      <alignment vertical="center" wrapText="1" shrinkToFit="1"/>
    </xf>
    <xf numFmtId="0" fontId="59" fillId="33" borderId="10" xfId="0" applyFont="1" applyFill="1" applyBorder="1" applyAlignment="1">
      <alignment horizontal="left" vertical="center" wrapText="1"/>
    </xf>
    <xf numFmtId="0" fontId="9" fillId="33" borderId="10" xfId="57" applyFont="1" applyFill="1" applyBorder="1" applyAlignment="1">
      <alignment vertical="center" wrapText="1" shrinkToFit="1"/>
      <protection/>
    </xf>
    <xf numFmtId="0" fontId="9" fillId="33" borderId="10" xfId="57" applyFont="1" applyFill="1" applyBorder="1" applyAlignment="1">
      <alignment vertical="center" shrinkToFit="1"/>
      <protection/>
    </xf>
    <xf numFmtId="0" fontId="9" fillId="33" borderId="0" xfId="57" applyFont="1" applyFill="1" applyBorder="1" applyAlignment="1">
      <alignment vertical="center"/>
      <protection/>
    </xf>
    <xf numFmtId="43" fontId="5" fillId="0" borderId="10" xfId="57" applyNumberFormat="1" applyFont="1" applyBorder="1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0" fontId="5" fillId="33" borderId="10" xfId="44" applyNumberFormat="1" applyFont="1" applyFill="1" applyBorder="1" applyAlignment="1">
      <alignment vertical="center"/>
    </xf>
    <xf numFmtId="0" fontId="59" fillId="0" borderId="12" xfId="0" applyFont="1" applyBorder="1" applyAlignment="1">
      <alignment vertical="center"/>
    </xf>
    <xf numFmtId="43" fontId="0" fillId="0" borderId="0" xfId="57" applyNumberFormat="1" applyBorder="1" applyAlignment="1">
      <alignment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left" vertical="center" shrinkToFit="1"/>
    </xf>
    <xf numFmtId="0" fontId="59" fillId="0" borderId="10" xfId="0" applyFont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vertical="center"/>
    </xf>
    <xf numFmtId="0" fontId="6" fillId="0" borderId="13" xfId="57" applyFont="1" applyBorder="1" applyAlignment="1" quotePrefix="1">
      <alignment horizontal="left" vertical="center" wrapText="1"/>
      <protection/>
    </xf>
    <xf numFmtId="0" fontId="6" fillId="0" borderId="10" xfId="57" applyFont="1" applyBorder="1" applyAlignment="1" quotePrefix="1">
      <alignment horizontal="left" vertical="center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right" vertical="center" wrapText="1"/>
    </xf>
    <xf numFmtId="0" fontId="5" fillId="0" borderId="13" xfId="57" applyFont="1" applyBorder="1" applyAlignment="1" quotePrefix="1">
      <alignment horizontal="left" vertical="center" wrapText="1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 quotePrefix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H129"/>
  <sheetViews>
    <sheetView tabSelected="1" zoomScaleSheetLayoutView="90" zoomScalePageLayoutView="0" workbookViewId="0" topLeftCell="A1">
      <pane ySplit="2" topLeftCell="A3" activePane="bottomLeft" state="frozen"/>
      <selection pane="topLeft" activeCell="D127" sqref="D127"/>
      <selection pane="bottomLeft" activeCell="F6" sqref="F6"/>
    </sheetView>
  </sheetViews>
  <sheetFormatPr defaultColWidth="9.140625" defaultRowHeight="12.75"/>
  <cols>
    <col min="1" max="1" width="6.28125" style="5" bestFit="1" customWidth="1"/>
    <col min="2" max="2" width="42.421875" style="1" customWidth="1"/>
    <col min="3" max="3" width="14.140625" style="4" customWidth="1"/>
    <col min="4" max="4" width="18.7109375" style="3" customWidth="1"/>
    <col min="5" max="5" width="16.8515625" style="3" bestFit="1" customWidth="1"/>
    <col min="6" max="6" width="17.28125" style="3" customWidth="1"/>
    <col min="7" max="7" width="18.7109375" style="3" customWidth="1"/>
    <col min="8" max="8" width="11.28125" style="2" bestFit="1" customWidth="1"/>
    <col min="9" max="16384" width="9.140625" style="1" customWidth="1"/>
  </cols>
  <sheetData>
    <row r="1" spans="1:8" ht="36.75" customHeight="1">
      <c r="A1" s="105" t="s">
        <v>433</v>
      </c>
      <c r="B1" s="105"/>
      <c r="C1" s="105"/>
      <c r="D1" s="105"/>
      <c r="E1" s="105"/>
      <c r="F1" s="105"/>
      <c r="G1" s="105"/>
      <c r="H1" s="105"/>
    </row>
    <row r="2" spans="1:8" ht="31.5" customHeight="1">
      <c r="A2" s="29" t="s">
        <v>92</v>
      </c>
      <c r="B2" s="15" t="s">
        <v>91</v>
      </c>
      <c r="C2" s="15" t="s">
        <v>90</v>
      </c>
      <c r="D2" s="29" t="s">
        <v>89</v>
      </c>
      <c r="E2" s="29" t="s">
        <v>88</v>
      </c>
      <c r="F2" s="29" t="s">
        <v>87</v>
      </c>
      <c r="G2" s="29" t="s">
        <v>499</v>
      </c>
      <c r="H2" s="28" t="s">
        <v>85</v>
      </c>
    </row>
    <row r="3" spans="1:8" ht="19.5" customHeight="1">
      <c r="A3" s="106" t="s">
        <v>128</v>
      </c>
      <c r="B3" s="106"/>
      <c r="C3" s="106"/>
      <c r="D3" s="106"/>
      <c r="E3" s="106"/>
      <c r="F3" s="106"/>
      <c r="G3" s="106"/>
      <c r="H3" s="106"/>
    </row>
    <row r="4" spans="1:8" s="6" customFormat="1" ht="31.5">
      <c r="A4" s="24" t="s">
        <v>84</v>
      </c>
      <c r="B4" s="14" t="s">
        <v>79</v>
      </c>
      <c r="C4" s="13" t="s">
        <v>7</v>
      </c>
      <c r="D4" s="12">
        <f aca="true" t="shared" si="0" ref="D4:D12">G4-E4-F4</f>
        <v>50000</v>
      </c>
      <c r="E4" s="12"/>
      <c r="F4" s="12"/>
      <c r="G4" s="12">
        <v>50000</v>
      </c>
      <c r="H4" s="21"/>
    </row>
    <row r="5" spans="1:8" s="6" customFormat="1" ht="19.5" customHeight="1">
      <c r="A5" s="24" t="s">
        <v>82</v>
      </c>
      <c r="B5" s="14" t="s">
        <v>77</v>
      </c>
      <c r="C5" s="13" t="s">
        <v>7</v>
      </c>
      <c r="D5" s="12">
        <f t="shared" si="0"/>
        <v>250000</v>
      </c>
      <c r="E5" s="12"/>
      <c r="F5" s="12"/>
      <c r="G5" s="12">
        <v>250000</v>
      </c>
      <c r="H5" s="21"/>
    </row>
    <row r="6" spans="1:8" s="6" customFormat="1" ht="19.5" customHeight="1">
      <c r="A6" s="24" t="s">
        <v>80</v>
      </c>
      <c r="B6" s="14" t="s">
        <v>75</v>
      </c>
      <c r="C6" s="13" t="s">
        <v>7</v>
      </c>
      <c r="D6" s="12">
        <f t="shared" si="0"/>
        <v>50000</v>
      </c>
      <c r="E6" s="12"/>
      <c r="F6" s="12"/>
      <c r="G6" s="12">
        <v>50000</v>
      </c>
      <c r="H6" s="21"/>
    </row>
    <row r="7" spans="1:8" s="6" customFormat="1" ht="19.5" customHeight="1">
      <c r="A7" s="24" t="s">
        <v>78</v>
      </c>
      <c r="B7" s="14" t="s">
        <v>73</v>
      </c>
      <c r="C7" s="13" t="s">
        <v>7</v>
      </c>
      <c r="D7" s="12">
        <f t="shared" si="0"/>
        <v>150000</v>
      </c>
      <c r="E7" s="12"/>
      <c r="F7" s="12"/>
      <c r="G7" s="12">
        <v>150000</v>
      </c>
      <c r="H7" s="21"/>
    </row>
    <row r="8" spans="1:8" s="6" customFormat="1" ht="31.5">
      <c r="A8" s="24" t="s">
        <v>76</v>
      </c>
      <c r="B8" s="14" t="s">
        <v>71</v>
      </c>
      <c r="C8" s="13" t="s">
        <v>7</v>
      </c>
      <c r="D8" s="12">
        <f t="shared" si="0"/>
        <v>200000</v>
      </c>
      <c r="E8" s="12"/>
      <c r="F8" s="12"/>
      <c r="G8" s="12">
        <v>200000</v>
      </c>
      <c r="H8" s="21"/>
    </row>
    <row r="9" spans="1:8" s="6" customFormat="1" ht="19.5" customHeight="1">
      <c r="A9" s="24" t="s">
        <v>74</v>
      </c>
      <c r="B9" s="14" t="s">
        <v>69</v>
      </c>
      <c r="C9" s="13" t="s">
        <v>7</v>
      </c>
      <c r="D9" s="12">
        <f t="shared" si="0"/>
        <v>75000</v>
      </c>
      <c r="E9" s="12"/>
      <c r="F9" s="12"/>
      <c r="G9" s="12">
        <f>50000+25000</f>
        <v>75000</v>
      </c>
      <c r="H9" s="21"/>
    </row>
    <row r="10" spans="1:8" s="6" customFormat="1" ht="19.5" customHeight="1">
      <c r="A10" s="24" t="s">
        <v>72</v>
      </c>
      <c r="B10" s="14" t="s">
        <v>67</v>
      </c>
      <c r="C10" s="13" t="s">
        <v>7</v>
      </c>
      <c r="D10" s="12">
        <f t="shared" si="0"/>
        <v>100000</v>
      </c>
      <c r="E10" s="12"/>
      <c r="F10" s="12"/>
      <c r="G10" s="12">
        <v>100000</v>
      </c>
      <c r="H10" s="21"/>
    </row>
    <row r="11" spans="1:8" s="6" customFormat="1" ht="19.5" customHeight="1">
      <c r="A11" s="24" t="s">
        <v>70</v>
      </c>
      <c r="B11" s="14" t="s">
        <v>129</v>
      </c>
      <c r="C11" s="13" t="s">
        <v>7</v>
      </c>
      <c r="D11" s="12">
        <f t="shared" si="0"/>
        <v>250000</v>
      </c>
      <c r="E11" s="12"/>
      <c r="F11" s="12"/>
      <c r="G11" s="12">
        <v>250000</v>
      </c>
      <c r="H11" s="21"/>
    </row>
    <row r="12" spans="1:8" s="6" customFormat="1" ht="19.5" customHeight="1">
      <c r="A12" s="24" t="s">
        <v>68</v>
      </c>
      <c r="B12" s="14" t="s">
        <v>64</v>
      </c>
      <c r="C12" s="13" t="s">
        <v>7</v>
      </c>
      <c r="D12" s="12">
        <f t="shared" si="0"/>
        <v>50000</v>
      </c>
      <c r="E12" s="12"/>
      <c r="F12" s="12"/>
      <c r="G12" s="12">
        <v>50000</v>
      </c>
      <c r="H12" s="21"/>
    </row>
    <row r="13" spans="1:8" s="6" customFormat="1" ht="19.5" customHeight="1">
      <c r="A13" s="24" t="s">
        <v>66</v>
      </c>
      <c r="B13" s="14" t="s">
        <v>130</v>
      </c>
      <c r="C13" s="13"/>
      <c r="D13" s="12"/>
      <c r="E13" s="12"/>
      <c r="F13" s="12"/>
      <c r="G13" s="12"/>
      <c r="H13" s="21"/>
    </row>
    <row r="14" spans="1:8" s="6" customFormat="1" ht="19.5" customHeight="1">
      <c r="A14" s="60" t="s">
        <v>241</v>
      </c>
      <c r="B14" s="20" t="s">
        <v>131</v>
      </c>
      <c r="C14" s="19" t="s">
        <v>7</v>
      </c>
      <c r="D14" s="12">
        <f aca="true" t="shared" si="1" ref="D14:D24">G14-E14-F14</f>
        <v>150000</v>
      </c>
      <c r="E14" s="18"/>
      <c r="F14" s="18"/>
      <c r="G14" s="18">
        <f>150000</f>
        <v>150000</v>
      </c>
      <c r="H14" s="21"/>
    </row>
    <row r="15" spans="1:8" s="6" customFormat="1" ht="19.5" customHeight="1">
      <c r="A15" s="60" t="s">
        <v>242</v>
      </c>
      <c r="B15" s="20" t="s">
        <v>61</v>
      </c>
      <c r="C15" s="19" t="s">
        <v>7</v>
      </c>
      <c r="D15" s="12">
        <f t="shared" si="1"/>
        <v>1700000</v>
      </c>
      <c r="E15" s="18"/>
      <c r="F15" s="18"/>
      <c r="G15" s="18">
        <v>1700000</v>
      </c>
      <c r="H15" s="21"/>
    </row>
    <row r="16" spans="1:8" s="6" customFormat="1" ht="19.5" customHeight="1">
      <c r="A16" s="60" t="s">
        <v>243</v>
      </c>
      <c r="B16" s="20" t="s">
        <v>132</v>
      </c>
      <c r="C16" s="19" t="s">
        <v>7</v>
      </c>
      <c r="D16" s="12">
        <f t="shared" si="1"/>
        <v>75000</v>
      </c>
      <c r="E16" s="18"/>
      <c r="F16" s="18"/>
      <c r="G16" s="18">
        <f>50000+25000</f>
        <v>75000</v>
      </c>
      <c r="H16" s="21"/>
    </row>
    <row r="17" spans="1:8" s="6" customFormat="1" ht="33.75" customHeight="1">
      <c r="A17" s="60" t="s">
        <v>244</v>
      </c>
      <c r="B17" s="20" t="s">
        <v>60</v>
      </c>
      <c r="C17" s="19" t="s">
        <v>7</v>
      </c>
      <c r="D17" s="12">
        <f t="shared" si="1"/>
        <v>70000</v>
      </c>
      <c r="E17" s="18"/>
      <c r="F17" s="18"/>
      <c r="G17" s="18">
        <v>70000</v>
      </c>
      <c r="H17" s="21"/>
    </row>
    <row r="18" spans="1:8" s="6" customFormat="1" ht="19.5" customHeight="1">
      <c r="A18" s="60" t="s">
        <v>245</v>
      </c>
      <c r="B18" s="20" t="s">
        <v>133</v>
      </c>
      <c r="C18" s="19" t="s">
        <v>7</v>
      </c>
      <c r="D18" s="12">
        <f t="shared" si="1"/>
        <v>50000</v>
      </c>
      <c r="E18" s="18"/>
      <c r="F18" s="18"/>
      <c r="G18" s="18">
        <v>50000</v>
      </c>
      <c r="H18" s="21"/>
    </row>
    <row r="19" spans="1:8" s="6" customFormat="1" ht="19.5" customHeight="1">
      <c r="A19" s="60" t="s">
        <v>246</v>
      </c>
      <c r="B19" s="20" t="s">
        <v>59</v>
      </c>
      <c r="C19" s="19" t="s">
        <v>7</v>
      </c>
      <c r="D19" s="12">
        <f t="shared" si="1"/>
        <v>125000</v>
      </c>
      <c r="E19" s="18"/>
      <c r="F19" s="18"/>
      <c r="G19" s="18">
        <v>125000</v>
      </c>
      <c r="H19" s="21"/>
    </row>
    <row r="20" spans="1:8" s="6" customFormat="1" ht="31.5">
      <c r="A20" s="60" t="s">
        <v>247</v>
      </c>
      <c r="B20" s="20" t="s">
        <v>58</v>
      </c>
      <c r="C20" s="19" t="s">
        <v>7</v>
      </c>
      <c r="D20" s="12">
        <f t="shared" si="1"/>
        <v>600000</v>
      </c>
      <c r="E20" s="18"/>
      <c r="F20" s="18"/>
      <c r="G20" s="18">
        <v>600000</v>
      </c>
      <c r="H20" s="21"/>
    </row>
    <row r="21" spans="1:8" s="6" customFormat="1" ht="19.5" customHeight="1">
      <c r="A21" s="15" t="s">
        <v>65</v>
      </c>
      <c r="B21" s="14" t="s">
        <v>56</v>
      </c>
      <c r="C21" s="13" t="s">
        <v>7</v>
      </c>
      <c r="D21" s="12">
        <f t="shared" si="1"/>
        <v>100000</v>
      </c>
      <c r="E21" s="12"/>
      <c r="F21" s="12"/>
      <c r="G21" s="12">
        <v>100000</v>
      </c>
      <c r="H21" s="21"/>
    </row>
    <row r="22" spans="1:8" s="6" customFormat="1" ht="19.5" customHeight="1">
      <c r="A22" s="15" t="s">
        <v>63</v>
      </c>
      <c r="B22" s="14" t="s">
        <v>54</v>
      </c>
      <c r="C22" s="13" t="s">
        <v>7</v>
      </c>
      <c r="D22" s="12">
        <f t="shared" si="1"/>
        <v>200000</v>
      </c>
      <c r="E22" s="12"/>
      <c r="F22" s="12"/>
      <c r="G22" s="12">
        <v>200000</v>
      </c>
      <c r="H22" s="21"/>
    </row>
    <row r="23" spans="1:8" s="6" customFormat="1" ht="19.5" customHeight="1">
      <c r="A23" s="15" t="s">
        <v>62</v>
      </c>
      <c r="B23" s="14" t="s">
        <v>52</v>
      </c>
      <c r="C23" s="13" t="s">
        <v>7</v>
      </c>
      <c r="D23" s="12">
        <f t="shared" si="1"/>
        <v>75000</v>
      </c>
      <c r="E23" s="12"/>
      <c r="F23" s="12"/>
      <c r="G23" s="12">
        <v>75000</v>
      </c>
      <c r="H23" s="21"/>
    </row>
    <row r="24" spans="1:8" s="6" customFormat="1" ht="19.5" customHeight="1">
      <c r="A24" s="15" t="s">
        <v>57</v>
      </c>
      <c r="B24" s="14" t="s">
        <v>134</v>
      </c>
      <c r="C24" s="13" t="s">
        <v>7</v>
      </c>
      <c r="D24" s="12">
        <f t="shared" si="1"/>
        <v>200000</v>
      </c>
      <c r="E24" s="12"/>
      <c r="F24" s="12"/>
      <c r="G24" s="12">
        <v>200000</v>
      </c>
      <c r="H24" s="21"/>
    </row>
    <row r="25" spans="1:8" s="6" customFormat="1" ht="31.5">
      <c r="A25" s="15" t="s">
        <v>55</v>
      </c>
      <c r="B25" s="14" t="s">
        <v>335</v>
      </c>
      <c r="C25" s="13" t="s">
        <v>7</v>
      </c>
      <c r="D25" s="12"/>
      <c r="E25" s="12"/>
      <c r="F25" s="12"/>
      <c r="G25" s="12"/>
      <c r="H25" s="21"/>
    </row>
    <row r="26" spans="1:8" s="6" customFormat="1" ht="31.5">
      <c r="A26" s="15" t="s">
        <v>248</v>
      </c>
      <c r="B26" s="14" t="s">
        <v>428</v>
      </c>
      <c r="C26" s="13" t="s">
        <v>7</v>
      </c>
      <c r="D26" s="12">
        <f aca="true" t="shared" si="2" ref="D26:D57">G26-E26-F26</f>
        <v>1000000</v>
      </c>
      <c r="E26" s="12"/>
      <c r="F26" s="12"/>
      <c r="G26" s="12">
        <v>1000000</v>
      </c>
      <c r="H26" s="21"/>
    </row>
    <row r="27" spans="1:8" s="6" customFormat="1" ht="19.5" customHeight="1">
      <c r="A27" s="15" t="s">
        <v>249</v>
      </c>
      <c r="B27" s="14" t="s">
        <v>49</v>
      </c>
      <c r="C27" s="13" t="s">
        <v>7</v>
      </c>
      <c r="D27" s="12">
        <f t="shared" si="2"/>
        <v>100000</v>
      </c>
      <c r="E27" s="12"/>
      <c r="F27" s="12"/>
      <c r="G27" s="12">
        <f>75000+25000</f>
        <v>100000</v>
      </c>
      <c r="H27" s="21"/>
    </row>
    <row r="28" spans="1:8" s="6" customFormat="1" ht="19.5" customHeight="1">
      <c r="A28" s="15" t="s">
        <v>53</v>
      </c>
      <c r="B28" s="14" t="s">
        <v>47</v>
      </c>
      <c r="C28" s="13" t="s">
        <v>7</v>
      </c>
      <c r="D28" s="12">
        <f t="shared" si="2"/>
        <v>50000</v>
      </c>
      <c r="E28" s="12"/>
      <c r="F28" s="12"/>
      <c r="G28" s="12">
        <f>50000</f>
        <v>50000</v>
      </c>
      <c r="H28" s="21"/>
    </row>
    <row r="29" spans="1:8" s="6" customFormat="1" ht="19.5" customHeight="1">
      <c r="A29" s="15" t="s">
        <v>51</v>
      </c>
      <c r="B29" s="14" t="s">
        <v>39</v>
      </c>
      <c r="C29" s="13" t="s">
        <v>7</v>
      </c>
      <c r="D29" s="12">
        <f t="shared" si="2"/>
        <v>50000</v>
      </c>
      <c r="E29" s="12"/>
      <c r="F29" s="12"/>
      <c r="G29" s="12">
        <v>50000</v>
      </c>
      <c r="H29" s="21"/>
    </row>
    <row r="30" spans="1:8" s="6" customFormat="1" ht="16.5">
      <c r="A30" s="15" t="s">
        <v>50</v>
      </c>
      <c r="B30" s="26" t="s">
        <v>403</v>
      </c>
      <c r="C30" s="13" t="s">
        <v>7</v>
      </c>
      <c r="D30" s="12">
        <f t="shared" si="2"/>
        <v>100000</v>
      </c>
      <c r="E30" s="12"/>
      <c r="F30" s="12"/>
      <c r="G30" s="12">
        <v>100000</v>
      </c>
      <c r="H30" s="21"/>
    </row>
    <row r="31" spans="1:8" s="6" customFormat="1" ht="19.5" customHeight="1">
      <c r="A31" s="15" t="s">
        <v>48</v>
      </c>
      <c r="B31" s="26" t="s">
        <v>135</v>
      </c>
      <c r="C31" s="13" t="s">
        <v>7</v>
      </c>
      <c r="D31" s="12">
        <f t="shared" si="2"/>
        <v>300000</v>
      </c>
      <c r="E31" s="12"/>
      <c r="F31" s="12"/>
      <c r="G31" s="12">
        <v>300000</v>
      </c>
      <c r="H31" s="21"/>
    </row>
    <row r="32" spans="1:8" s="6" customFormat="1" ht="19.5" customHeight="1">
      <c r="A32" s="15" t="s">
        <v>46</v>
      </c>
      <c r="B32" s="14" t="s">
        <v>41</v>
      </c>
      <c r="C32" s="13" t="s">
        <v>7</v>
      </c>
      <c r="D32" s="12">
        <f t="shared" si="2"/>
        <v>200000</v>
      </c>
      <c r="E32" s="12"/>
      <c r="F32" s="12"/>
      <c r="G32" s="12">
        <v>200000</v>
      </c>
      <c r="H32" s="21"/>
    </row>
    <row r="33" spans="1:8" s="6" customFormat="1" ht="19.5" customHeight="1">
      <c r="A33" s="15" t="s">
        <v>44</v>
      </c>
      <c r="B33" s="14" t="s">
        <v>136</v>
      </c>
      <c r="C33" s="13" t="s">
        <v>7</v>
      </c>
      <c r="D33" s="12">
        <f t="shared" si="2"/>
        <v>100000</v>
      </c>
      <c r="E33" s="12"/>
      <c r="F33" s="12"/>
      <c r="G33" s="12">
        <v>100000</v>
      </c>
      <c r="H33" s="21"/>
    </row>
    <row r="34" spans="1:8" s="6" customFormat="1" ht="31.5">
      <c r="A34" s="15" t="s">
        <v>43</v>
      </c>
      <c r="B34" s="14" t="s">
        <v>137</v>
      </c>
      <c r="C34" s="13" t="s">
        <v>7</v>
      </c>
      <c r="D34" s="12">
        <f t="shared" si="2"/>
        <v>50000</v>
      </c>
      <c r="E34" s="12"/>
      <c r="F34" s="12"/>
      <c r="G34" s="12">
        <v>50000</v>
      </c>
      <c r="H34" s="21"/>
    </row>
    <row r="35" spans="1:8" s="6" customFormat="1" ht="16.5">
      <c r="A35" s="15" t="s">
        <v>42</v>
      </c>
      <c r="B35" s="14" t="s">
        <v>168</v>
      </c>
      <c r="C35" s="13" t="s">
        <v>7</v>
      </c>
      <c r="D35" s="12">
        <f t="shared" si="2"/>
        <v>100000</v>
      </c>
      <c r="E35" s="12"/>
      <c r="F35" s="12"/>
      <c r="G35" s="12">
        <v>100000</v>
      </c>
      <c r="H35" s="21"/>
    </row>
    <row r="36" spans="1:8" s="6" customFormat="1" ht="16.5">
      <c r="A36" s="15" t="s">
        <v>175</v>
      </c>
      <c r="B36" s="14" t="s">
        <v>174</v>
      </c>
      <c r="C36" s="13" t="s">
        <v>7</v>
      </c>
      <c r="D36" s="12">
        <f t="shared" si="2"/>
        <v>100000</v>
      </c>
      <c r="E36" s="12"/>
      <c r="F36" s="12"/>
      <c r="G36" s="12">
        <v>100000</v>
      </c>
      <c r="H36" s="21"/>
    </row>
    <row r="37" spans="1:8" s="6" customFormat="1" ht="16.5">
      <c r="A37" s="15" t="s">
        <v>176</v>
      </c>
      <c r="B37" s="14" t="s">
        <v>339</v>
      </c>
      <c r="C37" s="13" t="s">
        <v>7</v>
      </c>
      <c r="D37" s="12">
        <f t="shared" si="2"/>
        <v>1000000</v>
      </c>
      <c r="E37" s="12"/>
      <c r="F37" s="12"/>
      <c r="G37" s="12">
        <v>1000000</v>
      </c>
      <c r="H37" s="21"/>
    </row>
    <row r="38" spans="1:8" s="6" customFormat="1" ht="16.5">
      <c r="A38" s="15" t="s">
        <v>177</v>
      </c>
      <c r="B38" s="14" t="s">
        <v>391</v>
      </c>
      <c r="C38" s="13" t="s">
        <v>7</v>
      </c>
      <c r="D38" s="12">
        <f t="shared" si="2"/>
        <v>500000</v>
      </c>
      <c r="E38" s="12"/>
      <c r="F38" s="12"/>
      <c r="G38" s="12">
        <v>500000</v>
      </c>
      <c r="H38" s="21"/>
    </row>
    <row r="39" spans="1:8" s="6" customFormat="1" ht="31.5">
      <c r="A39" s="15" t="s">
        <v>178</v>
      </c>
      <c r="B39" s="14" t="s">
        <v>429</v>
      </c>
      <c r="C39" s="13" t="s">
        <v>7</v>
      </c>
      <c r="D39" s="12">
        <f t="shared" si="2"/>
        <v>2000000</v>
      </c>
      <c r="E39" s="12"/>
      <c r="F39" s="12"/>
      <c r="G39" s="12">
        <v>2000000</v>
      </c>
      <c r="H39" s="21"/>
    </row>
    <row r="40" spans="1:8" s="6" customFormat="1" ht="16.5">
      <c r="A40" s="15" t="s">
        <v>38</v>
      </c>
      <c r="B40" s="14" t="s">
        <v>395</v>
      </c>
      <c r="C40" s="13" t="s">
        <v>7</v>
      </c>
      <c r="D40" s="12">
        <f t="shared" si="2"/>
        <v>300000</v>
      </c>
      <c r="E40" s="12"/>
      <c r="F40" s="12"/>
      <c r="G40" s="12">
        <v>300000</v>
      </c>
      <c r="H40" s="21"/>
    </row>
    <row r="41" spans="1:8" s="6" customFormat="1" ht="16.5">
      <c r="A41" s="15" t="s">
        <v>37</v>
      </c>
      <c r="B41" s="61" t="s">
        <v>314</v>
      </c>
      <c r="C41" s="13" t="s">
        <v>22</v>
      </c>
      <c r="D41" s="12">
        <f t="shared" si="2"/>
        <v>80000</v>
      </c>
      <c r="E41" s="12"/>
      <c r="F41" s="12">
        <f aca="true" t="shared" si="3" ref="F41:F46">G41*0.2</f>
        <v>20000</v>
      </c>
      <c r="G41" s="12">
        <v>100000</v>
      </c>
      <c r="H41" s="21"/>
    </row>
    <row r="42" spans="1:8" s="6" customFormat="1" ht="16.5">
      <c r="A42" s="15" t="s">
        <v>36</v>
      </c>
      <c r="B42" s="61" t="s">
        <v>424</v>
      </c>
      <c r="C42" s="13" t="s">
        <v>22</v>
      </c>
      <c r="D42" s="12">
        <f t="shared" si="2"/>
        <v>40000</v>
      </c>
      <c r="E42" s="12"/>
      <c r="F42" s="12">
        <f t="shared" si="3"/>
        <v>10000</v>
      </c>
      <c r="G42" s="12">
        <v>50000</v>
      </c>
      <c r="H42" s="21"/>
    </row>
    <row r="43" spans="1:8" s="6" customFormat="1" ht="31.5">
      <c r="A43" s="15" t="s">
        <v>35</v>
      </c>
      <c r="B43" s="14" t="s">
        <v>255</v>
      </c>
      <c r="C43" s="13" t="s">
        <v>22</v>
      </c>
      <c r="D43" s="12">
        <f t="shared" si="2"/>
        <v>80000</v>
      </c>
      <c r="E43" s="12"/>
      <c r="F43" s="12">
        <f t="shared" si="3"/>
        <v>20000</v>
      </c>
      <c r="G43" s="12">
        <v>100000</v>
      </c>
      <c r="H43" s="21"/>
    </row>
    <row r="44" spans="1:8" s="32" customFormat="1" ht="16.5">
      <c r="A44" s="15" t="s">
        <v>33</v>
      </c>
      <c r="B44" s="27" t="s">
        <v>435</v>
      </c>
      <c r="C44" s="13" t="s">
        <v>22</v>
      </c>
      <c r="D44" s="12">
        <f t="shared" si="2"/>
        <v>40000</v>
      </c>
      <c r="E44" s="12"/>
      <c r="F44" s="12">
        <f t="shared" si="3"/>
        <v>10000</v>
      </c>
      <c r="G44" s="12">
        <v>50000</v>
      </c>
      <c r="H44" s="7"/>
    </row>
    <row r="45" spans="1:8" s="6" customFormat="1" ht="16.5">
      <c r="A45" s="15" t="s">
        <v>31</v>
      </c>
      <c r="B45" s="27" t="s">
        <v>256</v>
      </c>
      <c r="C45" s="13" t="s">
        <v>22</v>
      </c>
      <c r="D45" s="12">
        <f t="shared" si="2"/>
        <v>40000</v>
      </c>
      <c r="E45" s="12"/>
      <c r="F45" s="12">
        <f t="shared" si="3"/>
        <v>10000</v>
      </c>
      <c r="G45" s="12">
        <v>50000</v>
      </c>
      <c r="H45" s="21"/>
    </row>
    <row r="46" spans="1:8" s="6" customFormat="1" ht="16.5">
      <c r="A46" s="15" t="s">
        <v>30</v>
      </c>
      <c r="B46" s="27" t="s">
        <v>409</v>
      </c>
      <c r="C46" s="13" t="s">
        <v>19</v>
      </c>
      <c r="D46" s="12">
        <f t="shared" si="2"/>
        <v>80000</v>
      </c>
      <c r="E46" s="12"/>
      <c r="F46" s="12">
        <f t="shared" si="3"/>
        <v>20000</v>
      </c>
      <c r="G46" s="12">
        <v>100000</v>
      </c>
      <c r="H46" s="21"/>
    </row>
    <row r="47" spans="1:8" s="6" customFormat="1" ht="16.5">
      <c r="A47" s="15" t="s">
        <v>29</v>
      </c>
      <c r="B47" s="62" t="s">
        <v>396</v>
      </c>
      <c r="C47" s="13" t="s">
        <v>19</v>
      </c>
      <c r="D47" s="12">
        <f t="shared" si="2"/>
        <v>400000</v>
      </c>
      <c r="E47" s="12"/>
      <c r="F47" s="12"/>
      <c r="G47" s="12">
        <v>400000</v>
      </c>
      <c r="H47" s="21"/>
    </row>
    <row r="48" spans="1:8" s="6" customFormat="1" ht="16.5">
      <c r="A48" s="15" t="s">
        <v>28</v>
      </c>
      <c r="B48" s="73" t="s">
        <v>257</v>
      </c>
      <c r="C48" s="13" t="s">
        <v>19</v>
      </c>
      <c r="D48" s="12">
        <f t="shared" si="2"/>
        <v>80000</v>
      </c>
      <c r="E48" s="12"/>
      <c r="F48" s="12">
        <f aca="true" t="shared" si="4" ref="F48:F79">G48*0.2</f>
        <v>20000</v>
      </c>
      <c r="G48" s="12">
        <v>100000</v>
      </c>
      <c r="H48" s="21"/>
    </row>
    <row r="49" spans="1:8" s="6" customFormat="1" ht="16.5">
      <c r="A49" s="15" t="s">
        <v>27</v>
      </c>
      <c r="B49" s="73" t="s">
        <v>416</v>
      </c>
      <c r="C49" s="13" t="s">
        <v>19</v>
      </c>
      <c r="D49" s="12">
        <f t="shared" si="2"/>
        <v>80000</v>
      </c>
      <c r="E49" s="12"/>
      <c r="F49" s="12">
        <f t="shared" si="4"/>
        <v>20000</v>
      </c>
      <c r="G49" s="12">
        <v>100000</v>
      </c>
      <c r="H49" s="21"/>
    </row>
    <row r="50" spans="1:8" s="6" customFormat="1" ht="16.5">
      <c r="A50" s="15" t="s">
        <v>157</v>
      </c>
      <c r="B50" s="73" t="s">
        <v>318</v>
      </c>
      <c r="C50" s="13" t="s">
        <v>19</v>
      </c>
      <c r="D50" s="12">
        <f t="shared" si="2"/>
        <v>80000</v>
      </c>
      <c r="E50" s="12"/>
      <c r="F50" s="12">
        <f t="shared" si="4"/>
        <v>20000</v>
      </c>
      <c r="G50" s="12">
        <v>100000</v>
      </c>
      <c r="H50" s="21"/>
    </row>
    <row r="51" spans="1:8" s="6" customFormat="1" ht="16.5">
      <c r="A51" s="15" t="s">
        <v>158</v>
      </c>
      <c r="B51" s="73" t="s">
        <v>412</v>
      </c>
      <c r="C51" s="13" t="s">
        <v>5</v>
      </c>
      <c r="D51" s="12">
        <f t="shared" si="2"/>
        <v>40000</v>
      </c>
      <c r="E51" s="12"/>
      <c r="F51" s="12">
        <f t="shared" si="4"/>
        <v>10000</v>
      </c>
      <c r="G51" s="12">
        <v>50000</v>
      </c>
      <c r="H51" s="21"/>
    </row>
    <row r="52" spans="1:8" s="6" customFormat="1" ht="19.5" customHeight="1">
      <c r="A52" s="15" t="s">
        <v>159</v>
      </c>
      <c r="B52" s="14" t="s">
        <v>260</v>
      </c>
      <c r="C52" s="13" t="s">
        <v>5</v>
      </c>
      <c r="D52" s="12">
        <f t="shared" si="2"/>
        <v>160000</v>
      </c>
      <c r="E52" s="12"/>
      <c r="F52" s="12">
        <f t="shared" si="4"/>
        <v>40000</v>
      </c>
      <c r="G52" s="12">
        <v>200000</v>
      </c>
      <c r="H52" s="21"/>
    </row>
    <row r="53" spans="1:8" s="6" customFormat="1" ht="16.5">
      <c r="A53" s="15" t="s">
        <v>160</v>
      </c>
      <c r="B53" s="62" t="s">
        <v>261</v>
      </c>
      <c r="C53" s="13" t="s">
        <v>5</v>
      </c>
      <c r="D53" s="12">
        <f t="shared" si="2"/>
        <v>80000</v>
      </c>
      <c r="E53" s="12"/>
      <c r="F53" s="12">
        <f t="shared" si="4"/>
        <v>20000</v>
      </c>
      <c r="G53" s="12">
        <v>100000</v>
      </c>
      <c r="H53" s="21"/>
    </row>
    <row r="54" spans="1:8" s="6" customFormat="1" ht="31.5">
      <c r="A54" s="15" t="s">
        <v>26</v>
      </c>
      <c r="B54" s="61" t="s">
        <v>316</v>
      </c>
      <c r="C54" s="13" t="s">
        <v>5</v>
      </c>
      <c r="D54" s="12">
        <f t="shared" si="2"/>
        <v>80000</v>
      </c>
      <c r="E54" s="12"/>
      <c r="F54" s="12">
        <f t="shared" si="4"/>
        <v>20000</v>
      </c>
      <c r="G54" s="12">
        <v>100000</v>
      </c>
      <c r="H54" s="21"/>
    </row>
    <row r="55" spans="1:8" ht="16.5">
      <c r="A55" s="15" t="s">
        <v>24</v>
      </c>
      <c r="B55" s="73" t="s">
        <v>262</v>
      </c>
      <c r="C55" s="13" t="s">
        <v>4</v>
      </c>
      <c r="D55" s="12">
        <f t="shared" si="2"/>
        <v>80000</v>
      </c>
      <c r="E55" s="12"/>
      <c r="F55" s="12">
        <f t="shared" si="4"/>
        <v>20000</v>
      </c>
      <c r="G55" s="12">
        <v>100000</v>
      </c>
      <c r="H55" s="16"/>
    </row>
    <row r="56" spans="1:8" ht="16.5">
      <c r="A56" s="15" t="s">
        <v>23</v>
      </c>
      <c r="B56" s="73" t="s">
        <v>263</v>
      </c>
      <c r="C56" s="13" t="s">
        <v>4</v>
      </c>
      <c r="D56" s="12">
        <f t="shared" si="2"/>
        <v>56000</v>
      </c>
      <c r="E56" s="12"/>
      <c r="F56" s="12">
        <f t="shared" si="4"/>
        <v>14000</v>
      </c>
      <c r="G56" s="12">
        <v>70000</v>
      </c>
      <c r="H56" s="16"/>
    </row>
    <row r="57" spans="1:8" ht="16.5">
      <c r="A57" s="15" t="s">
        <v>161</v>
      </c>
      <c r="B57" s="73" t="s">
        <v>264</v>
      </c>
      <c r="C57" s="13" t="s">
        <v>4</v>
      </c>
      <c r="D57" s="12">
        <f t="shared" si="2"/>
        <v>56000</v>
      </c>
      <c r="E57" s="12"/>
      <c r="F57" s="12">
        <f t="shared" si="4"/>
        <v>14000</v>
      </c>
      <c r="G57" s="12">
        <v>70000</v>
      </c>
      <c r="H57" s="16"/>
    </row>
    <row r="58" spans="1:8" s="6" customFormat="1" ht="19.5" customHeight="1">
      <c r="A58" s="15" t="s">
        <v>21</v>
      </c>
      <c r="B58" s="73" t="s">
        <v>265</v>
      </c>
      <c r="C58" s="13" t="s">
        <v>4</v>
      </c>
      <c r="D58" s="12">
        <f aca="true" t="shared" si="5" ref="D58:D89">G58-E58-F58</f>
        <v>48000</v>
      </c>
      <c r="E58" s="12"/>
      <c r="F58" s="12">
        <f t="shared" si="4"/>
        <v>12000</v>
      </c>
      <c r="G58" s="12">
        <v>60000</v>
      </c>
      <c r="H58" s="21"/>
    </row>
    <row r="59" spans="1:8" s="6" customFormat="1" ht="19.5" customHeight="1">
      <c r="A59" s="15" t="s">
        <v>20</v>
      </c>
      <c r="B59" s="14" t="s">
        <v>397</v>
      </c>
      <c r="C59" s="13" t="s">
        <v>34</v>
      </c>
      <c r="D59" s="12">
        <f t="shared" si="5"/>
        <v>80000</v>
      </c>
      <c r="E59" s="12"/>
      <c r="F59" s="12">
        <f t="shared" si="4"/>
        <v>20000</v>
      </c>
      <c r="G59" s="12">
        <v>100000</v>
      </c>
      <c r="H59" s="21"/>
    </row>
    <row r="60" spans="1:8" s="6" customFormat="1" ht="31.5">
      <c r="A60" s="15" t="s">
        <v>18</v>
      </c>
      <c r="B60" s="89" t="s">
        <v>341</v>
      </c>
      <c r="C60" s="13" t="s">
        <v>34</v>
      </c>
      <c r="D60" s="12">
        <f t="shared" si="5"/>
        <v>240000</v>
      </c>
      <c r="E60" s="12"/>
      <c r="F60" s="12">
        <f t="shared" si="4"/>
        <v>60000</v>
      </c>
      <c r="G60" s="12">
        <v>300000</v>
      </c>
      <c r="H60" s="21"/>
    </row>
    <row r="61" spans="1:8" s="6" customFormat="1" ht="16.5">
      <c r="A61" s="15" t="s">
        <v>17</v>
      </c>
      <c r="B61" s="89" t="s">
        <v>423</v>
      </c>
      <c r="C61" s="13" t="s">
        <v>34</v>
      </c>
      <c r="D61" s="12">
        <f t="shared" si="5"/>
        <v>160000</v>
      </c>
      <c r="E61" s="12"/>
      <c r="F61" s="12">
        <f t="shared" si="4"/>
        <v>40000</v>
      </c>
      <c r="G61" s="12">
        <v>200000</v>
      </c>
      <c r="H61" s="21"/>
    </row>
    <row r="62" spans="1:8" s="6" customFormat="1" ht="16.5">
      <c r="A62" s="15" t="s">
        <v>16</v>
      </c>
      <c r="B62" s="89" t="s">
        <v>432</v>
      </c>
      <c r="C62" s="13" t="s">
        <v>34</v>
      </c>
      <c r="D62" s="12">
        <f t="shared" si="5"/>
        <v>160000</v>
      </c>
      <c r="E62" s="12"/>
      <c r="F62" s="12">
        <f t="shared" si="4"/>
        <v>40000</v>
      </c>
      <c r="G62" s="12">
        <v>200000</v>
      </c>
      <c r="H62" s="21"/>
    </row>
    <row r="63" spans="1:8" s="6" customFormat="1" ht="19.5" customHeight="1">
      <c r="A63" s="15" t="s">
        <v>14</v>
      </c>
      <c r="B63" s="62" t="s">
        <v>266</v>
      </c>
      <c r="C63" s="13" t="s">
        <v>34</v>
      </c>
      <c r="D63" s="12">
        <f t="shared" si="5"/>
        <v>80000</v>
      </c>
      <c r="E63" s="12"/>
      <c r="F63" s="12">
        <f t="shared" si="4"/>
        <v>20000</v>
      </c>
      <c r="G63" s="12">
        <v>100000</v>
      </c>
      <c r="H63" s="21"/>
    </row>
    <row r="64" spans="1:8" s="6" customFormat="1" ht="19.5" customHeight="1">
      <c r="A64" s="15" t="s">
        <v>12</v>
      </c>
      <c r="B64" s="62" t="s">
        <v>319</v>
      </c>
      <c r="C64" s="13" t="s">
        <v>34</v>
      </c>
      <c r="D64" s="12">
        <f t="shared" si="5"/>
        <v>160000</v>
      </c>
      <c r="E64" s="12"/>
      <c r="F64" s="12">
        <f t="shared" si="4"/>
        <v>40000</v>
      </c>
      <c r="G64" s="12">
        <v>200000</v>
      </c>
      <c r="H64" s="21"/>
    </row>
    <row r="65" spans="1:8" s="6" customFormat="1" ht="15" customHeight="1">
      <c r="A65" s="15" t="s">
        <v>11</v>
      </c>
      <c r="B65" s="61" t="s">
        <v>267</v>
      </c>
      <c r="C65" s="13" t="s">
        <v>32</v>
      </c>
      <c r="D65" s="12">
        <f t="shared" si="5"/>
        <v>80000</v>
      </c>
      <c r="E65" s="12"/>
      <c r="F65" s="12">
        <f t="shared" si="4"/>
        <v>20000</v>
      </c>
      <c r="G65" s="12">
        <v>100000</v>
      </c>
      <c r="H65" s="21"/>
    </row>
    <row r="66" spans="1:8" s="6" customFormat="1" ht="31.5">
      <c r="A66" s="15" t="s">
        <v>10</v>
      </c>
      <c r="B66" s="61" t="s">
        <v>268</v>
      </c>
      <c r="C66" s="13" t="s">
        <v>32</v>
      </c>
      <c r="D66" s="12">
        <f t="shared" si="5"/>
        <v>40000</v>
      </c>
      <c r="E66" s="12"/>
      <c r="F66" s="12">
        <f t="shared" si="4"/>
        <v>10000</v>
      </c>
      <c r="G66" s="12">
        <v>50000</v>
      </c>
      <c r="H66" s="21"/>
    </row>
    <row r="67" spans="1:8" s="6" customFormat="1" ht="16.5">
      <c r="A67" s="15" t="s">
        <v>138</v>
      </c>
      <c r="B67" s="101" t="s">
        <v>269</v>
      </c>
      <c r="C67" s="13" t="s">
        <v>32</v>
      </c>
      <c r="D67" s="12">
        <f t="shared" si="5"/>
        <v>40000</v>
      </c>
      <c r="E67" s="12"/>
      <c r="F67" s="12">
        <f t="shared" si="4"/>
        <v>10000</v>
      </c>
      <c r="G67" s="12">
        <v>50000</v>
      </c>
      <c r="H67" s="21"/>
    </row>
    <row r="68" spans="1:8" s="6" customFormat="1" ht="19.5" customHeight="1">
      <c r="A68" s="15" t="s">
        <v>162</v>
      </c>
      <c r="B68" s="14" t="s">
        <v>270</v>
      </c>
      <c r="C68" s="13" t="s">
        <v>6</v>
      </c>
      <c r="D68" s="12">
        <f t="shared" si="5"/>
        <v>56000</v>
      </c>
      <c r="E68" s="12"/>
      <c r="F68" s="12">
        <f t="shared" si="4"/>
        <v>14000</v>
      </c>
      <c r="G68" s="12">
        <v>70000</v>
      </c>
      <c r="H68" s="21"/>
    </row>
    <row r="69" spans="1:8" s="6" customFormat="1" ht="19.5" customHeight="1">
      <c r="A69" s="15" t="s">
        <v>139</v>
      </c>
      <c r="B69" s="62" t="s">
        <v>271</v>
      </c>
      <c r="C69" s="13" t="s">
        <v>6</v>
      </c>
      <c r="D69" s="12">
        <f t="shared" si="5"/>
        <v>56000</v>
      </c>
      <c r="E69" s="12"/>
      <c r="F69" s="12">
        <f t="shared" si="4"/>
        <v>14000</v>
      </c>
      <c r="G69" s="12">
        <v>70000</v>
      </c>
      <c r="H69" s="21"/>
    </row>
    <row r="70" spans="1:8" s="6" customFormat="1" ht="19.5" customHeight="1">
      <c r="A70" s="15" t="s">
        <v>297</v>
      </c>
      <c r="B70" s="62" t="s">
        <v>272</v>
      </c>
      <c r="C70" s="13" t="s">
        <v>6</v>
      </c>
      <c r="D70" s="12">
        <f t="shared" si="5"/>
        <v>48000</v>
      </c>
      <c r="E70" s="12"/>
      <c r="F70" s="12">
        <f t="shared" si="4"/>
        <v>12000</v>
      </c>
      <c r="G70" s="12">
        <v>60000</v>
      </c>
      <c r="H70" s="21"/>
    </row>
    <row r="71" spans="1:8" s="6" customFormat="1" ht="19.5" customHeight="1">
      <c r="A71" s="15" t="s">
        <v>298</v>
      </c>
      <c r="B71" s="62" t="s">
        <v>273</v>
      </c>
      <c r="C71" s="13" t="s">
        <v>3</v>
      </c>
      <c r="D71" s="12">
        <f t="shared" si="5"/>
        <v>160000</v>
      </c>
      <c r="E71" s="12"/>
      <c r="F71" s="12">
        <f t="shared" si="4"/>
        <v>40000</v>
      </c>
      <c r="G71" s="12">
        <v>200000</v>
      </c>
      <c r="H71" s="21"/>
    </row>
    <row r="72" spans="1:8" s="6" customFormat="1" ht="19.5" customHeight="1">
      <c r="A72" s="15" t="s">
        <v>299</v>
      </c>
      <c r="B72" s="61" t="s">
        <v>274</v>
      </c>
      <c r="C72" s="13" t="s">
        <v>3</v>
      </c>
      <c r="D72" s="12">
        <f t="shared" si="5"/>
        <v>80000</v>
      </c>
      <c r="E72" s="12"/>
      <c r="F72" s="12">
        <f t="shared" si="4"/>
        <v>20000</v>
      </c>
      <c r="G72" s="12">
        <v>100000</v>
      </c>
      <c r="H72" s="21"/>
    </row>
    <row r="73" spans="1:8" s="6" customFormat="1" ht="31.5">
      <c r="A73" s="15" t="s">
        <v>300</v>
      </c>
      <c r="B73" s="89" t="s">
        <v>320</v>
      </c>
      <c r="C73" s="13" t="s">
        <v>3</v>
      </c>
      <c r="D73" s="12">
        <f t="shared" si="5"/>
        <v>80000</v>
      </c>
      <c r="E73" s="12"/>
      <c r="F73" s="12">
        <f t="shared" si="4"/>
        <v>20000</v>
      </c>
      <c r="G73" s="12">
        <v>100000</v>
      </c>
      <c r="H73" s="21"/>
    </row>
    <row r="74" spans="1:8" s="6" customFormat="1" ht="16.5">
      <c r="A74" s="15" t="s">
        <v>301</v>
      </c>
      <c r="B74" s="89" t="s">
        <v>410</v>
      </c>
      <c r="C74" s="13" t="s">
        <v>411</v>
      </c>
      <c r="D74" s="12">
        <f t="shared" si="5"/>
        <v>80000</v>
      </c>
      <c r="E74" s="12"/>
      <c r="F74" s="12">
        <f t="shared" si="4"/>
        <v>20000</v>
      </c>
      <c r="G74" s="12">
        <v>100000</v>
      </c>
      <c r="H74" s="21"/>
    </row>
    <row r="75" spans="1:8" s="6" customFormat="1" ht="31.5">
      <c r="A75" s="15" t="s">
        <v>437</v>
      </c>
      <c r="B75" s="14" t="s">
        <v>278</v>
      </c>
      <c r="C75" s="13" t="s">
        <v>2</v>
      </c>
      <c r="D75" s="12">
        <f t="shared" si="5"/>
        <v>40000</v>
      </c>
      <c r="E75" s="12"/>
      <c r="F75" s="12">
        <f t="shared" si="4"/>
        <v>10000</v>
      </c>
      <c r="G75" s="12">
        <v>50000</v>
      </c>
      <c r="H75" s="21"/>
    </row>
    <row r="76" spans="1:8" s="6" customFormat="1" ht="16.5">
      <c r="A76" s="15" t="s">
        <v>302</v>
      </c>
      <c r="B76" s="14" t="s">
        <v>406</v>
      </c>
      <c r="C76" s="13" t="s">
        <v>2</v>
      </c>
      <c r="D76" s="12">
        <f t="shared" si="5"/>
        <v>40000</v>
      </c>
      <c r="E76" s="12"/>
      <c r="F76" s="12">
        <f t="shared" si="4"/>
        <v>10000</v>
      </c>
      <c r="G76" s="12">
        <v>50000</v>
      </c>
      <c r="H76" s="21"/>
    </row>
    <row r="77" spans="1:8" s="6" customFormat="1" ht="16.5">
      <c r="A77" s="15" t="s">
        <v>438</v>
      </c>
      <c r="B77" s="14" t="s">
        <v>417</v>
      </c>
      <c r="C77" s="13" t="s">
        <v>418</v>
      </c>
      <c r="D77" s="12">
        <f t="shared" si="5"/>
        <v>200000</v>
      </c>
      <c r="E77" s="12"/>
      <c r="F77" s="12">
        <f t="shared" si="4"/>
        <v>50000</v>
      </c>
      <c r="G77" s="12">
        <v>250000</v>
      </c>
      <c r="H77" s="21"/>
    </row>
    <row r="78" spans="1:8" s="6" customFormat="1" ht="16.5">
      <c r="A78" s="15" t="s">
        <v>439</v>
      </c>
      <c r="B78" s="14" t="s">
        <v>331</v>
      </c>
      <c r="C78" s="13" t="s">
        <v>7</v>
      </c>
      <c r="D78" s="12">
        <f t="shared" si="5"/>
        <v>800000</v>
      </c>
      <c r="E78" s="12"/>
      <c r="F78" s="12">
        <f t="shared" si="4"/>
        <v>200000</v>
      </c>
      <c r="G78" s="12">
        <v>1000000</v>
      </c>
      <c r="H78" s="21"/>
    </row>
    <row r="79" spans="1:8" s="6" customFormat="1" ht="19.5" customHeight="1">
      <c r="A79" s="15" t="s">
        <v>440</v>
      </c>
      <c r="B79" s="62" t="s">
        <v>419</v>
      </c>
      <c r="C79" s="13" t="s">
        <v>282</v>
      </c>
      <c r="D79" s="12">
        <f t="shared" si="5"/>
        <v>80000</v>
      </c>
      <c r="E79" s="12"/>
      <c r="F79" s="12">
        <f t="shared" si="4"/>
        <v>20000</v>
      </c>
      <c r="G79" s="12">
        <v>100000</v>
      </c>
      <c r="H79" s="21"/>
    </row>
    <row r="80" spans="1:8" s="32" customFormat="1" ht="31.5">
      <c r="A80" s="15" t="s">
        <v>441</v>
      </c>
      <c r="B80" s="14" t="s">
        <v>281</v>
      </c>
      <c r="C80" s="13" t="s">
        <v>282</v>
      </c>
      <c r="D80" s="12">
        <f t="shared" si="5"/>
        <v>80000</v>
      </c>
      <c r="E80" s="12"/>
      <c r="F80" s="12">
        <f aca="true" t="shared" si="6" ref="F80:F104">G80*0.2</f>
        <v>20000</v>
      </c>
      <c r="G80" s="12">
        <v>100000</v>
      </c>
      <c r="H80" s="21"/>
    </row>
    <row r="81" spans="1:8" s="32" customFormat="1" ht="16.5">
      <c r="A81" s="15" t="s">
        <v>442</v>
      </c>
      <c r="B81" s="64" t="s">
        <v>321</v>
      </c>
      <c r="C81" s="13" t="s">
        <v>282</v>
      </c>
      <c r="D81" s="12">
        <f t="shared" si="5"/>
        <v>40000</v>
      </c>
      <c r="E81" s="12"/>
      <c r="F81" s="12">
        <f t="shared" si="6"/>
        <v>10000</v>
      </c>
      <c r="G81" s="12">
        <v>50000</v>
      </c>
      <c r="H81" s="21"/>
    </row>
    <row r="82" spans="1:8" s="32" customFormat="1" ht="16.5">
      <c r="A82" s="15" t="s">
        <v>443</v>
      </c>
      <c r="B82" s="14" t="s">
        <v>326</v>
      </c>
      <c r="C82" s="13" t="s">
        <v>282</v>
      </c>
      <c r="D82" s="12">
        <f t="shared" si="5"/>
        <v>80000</v>
      </c>
      <c r="E82" s="12"/>
      <c r="F82" s="12">
        <f t="shared" si="6"/>
        <v>20000</v>
      </c>
      <c r="G82" s="12">
        <v>100000</v>
      </c>
      <c r="H82" s="21"/>
    </row>
    <row r="83" spans="1:8" s="32" customFormat="1" ht="16.5">
      <c r="A83" s="15" t="s">
        <v>444</v>
      </c>
      <c r="B83" s="14" t="s">
        <v>337</v>
      </c>
      <c r="C83" s="13" t="s">
        <v>282</v>
      </c>
      <c r="D83" s="12">
        <f t="shared" si="5"/>
        <v>160000</v>
      </c>
      <c r="E83" s="12"/>
      <c r="F83" s="12">
        <f t="shared" si="6"/>
        <v>40000</v>
      </c>
      <c r="G83" s="12">
        <v>200000</v>
      </c>
      <c r="H83" s="21"/>
    </row>
    <row r="84" spans="1:8" s="32" customFormat="1" ht="16.5">
      <c r="A84" s="15" t="s">
        <v>445</v>
      </c>
      <c r="B84" s="14" t="s">
        <v>427</v>
      </c>
      <c r="C84" s="13" t="s">
        <v>15</v>
      </c>
      <c r="D84" s="12">
        <f t="shared" si="5"/>
        <v>80000</v>
      </c>
      <c r="E84" s="12"/>
      <c r="F84" s="12">
        <f t="shared" si="6"/>
        <v>20000</v>
      </c>
      <c r="G84" s="12">
        <v>100000</v>
      </c>
      <c r="H84" s="21"/>
    </row>
    <row r="85" spans="1:8" s="32" customFormat="1" ht="16.5">
      <c r="A85" s="15" t="s">
        <v>446</v>
      </c>
      <c r="B85" s="75" t="s">
        <v>283</v>
      </c>
      <c r="C85" s="13" t="s">
        <v>287</v>
      </c>
      <c r="D85" s="12">
        <f t="shared" si="5"/>
        <v>40000</v>
      </c>
      <c r="E85" s="12"/>
      <c r="F85" s="12">
        <f t="shared" si="6"/>
        <v>10000</v>
      </c>
      <c r="G85" s="12">
        <v>50000</v>
      </c>
      <c r="H85" s="21"/>
    </row>
    <row r="86" spans="1:8" s="32" customFormat="1" ht="16.5">
      <c r="A86" s="15" t="s">
        <v>447</v>
      </c>
      <c r="B86" s="75" t="s">
        <v>284</v>
      </c>
      <c r="C86" s="13" t="s">
        <v>287</v>
      </c>
      <c r="D86" s="12">
        <f t="shared" si="5"/>
        <v>80000</v>
      </c>
      <c r="E86" s="12"/>
      <c r="F86" s="12">
        <f t="shared" si="6"/>
        <v>20000</v>
      </c>
      <c r="G86" s="12">
        <v>100000</v>
      </c>
      <c r="H86" s="21"/>
    </row>
    <row r="87" spans="1:8" s="32" customFormat="1" ht="16.5">
      <c r="A87" s="15" t="s">
        <v>448</v>
      </c>
      <c r="B87" s="75" t="s">
        <v>285</v>
      </c>
      <c r="C87" s="13" t="s">
        <v>287</v>
      </c>
      <c r="D87" s="12">
        <f t="shared" si="5"/>
        <v>80000</v>
      </c>
      <c r="E87" s="12"/>
      <c r="F87" s="12">
        <f t="shared" si="6"/>
        <v>20000</v>
      </c>
      <c r="G87" s="12">
        <v>100000</v>
      </c>
      <c r="H87" s="21"/>
    </row>
    <row r="88" spans="1:8" s="32" customFormat="1" ht="16.5">
      <c r="A88" s="15" t="s">
        <v>449</v>
      </c>
      <c r="B88" s="75" t="s">
        <v>286</v>
      </c>
      <c r="C88" s="13" t="s">
        <v>287</v>
      </c>
      <c r="D88" s="12">
        <f t="shared" si="5"/>
        <v>40000</v>
      </c>
      <c r="E88" s="12"/>
      <c r="F88" s="12">
        <f t="shared" si="6"/>
        <v>10000</v>
      </c>
      <c r="G88" s="12">
        <v>50000</v>
      </c>
      <c r="H88" s="21"/>
    </row>
    <row r="89" spans="1:8" s="32" customFormat="1" ht="16.5">
      <c r="A89" s="15" t="s">
        <v>450</v>
      </c>
      <c r="B89" s="75" t="s">
        <v>414</v>
      </c>
      <c r="C89" s="13" t="s">
        <v>287</v>
      </c>
      <c r="D89" s="12">
        <f t="shared" si="5"/>
        <v>80000</v>
      </c>
      <c r="E89" s="12"/>
      <c r="F89" s="12">
        <f t="shared" si="6"/>
        <v>20000</v>
      </c>
      <c r="G89" s="12">
        <v>100000</v>
      </c>
      <c r="H89" s="21"/>
    </row>
    <row r="90" spans="1:8" s="32" customFormat="1" ht="16.5">
      <c r="A90" s="15" t="s">
        <v>451</v>
      </c>
      <c r="B90" s="27" t="s">
        <v>288</v>
      </c>
      <c r="C90" s="13" t="s">
        <v>290</v>
      </c>
      <c r="D90" s="12">
        <f aca="true" t="shared" si="7" ref="D90:D105">G90-E90-F90</f>
        <v>60000</v>
      </c>
      <c r="E90" s="12"/>
      <c r="F90" s="12">
        <f t="shared" si="6"/>
        <v>15000</v>
      </c>
      <c r="G90" s="12">
        <v>75000</v>
      </c>
      <c r="H90" s="21"/>
    </row>
    <row r="91" spans="1:8" s="32" customFormat="1" ht="16.5">
      <c r="A91" s="15" t="s">
        <v>452</v>
      </c>
      <c r="B91" s="27" t="s">
        <v>289</v>
      </c>
      <c r="C91" s="13" t="s">
        <v>290</v>
      </c>
      <c r="D91" s="12">
        <f t="shared" si="7"/>
        <v>40000</v>
      </c>
      <c r="E91" s="12"/>
      <c r="F91" s="12">
        <f t="shared" si="6"/>
        <v>10000</v>
      </c>
      <c r="G91" s="12">
        <v>50000</v>
      </c>
      <c r="H91" s="21"/>
    </row>
    <row r="92" spans="1:8" s="32" customFormat="1" ht="16.5">
      <c r="A92" s="15" t="s">
        <v>453</v>
      </c>
      <c r="B92" s="27" t="s">
        <v>291</v>
      </c>
      <c r="C92" s="13" t="s">
        <v>290</v>
      </c>
      <c r="D92" s="12">
        <f t="shared" si="7"/>
        <v>120000</v>
      </c>
      <c r="E92" s="12"/>
      <c r="F92" s="12">
        <f t="shared" si="6"/>
        <v>30000</v>
      </c>
      <c r="G92" s="12">
        <v>150000</v>
      </c>
      <c r="H92" s="21"/>
    </row>
    <row r="93" spans="1:8" s="32" customFormat="1" ht="16.5">
      <c r="A93" s="15" t="s">
        <v>454</v>
      </c>
      <c r="B93" s="27" t="s">
        <v>293</v>
      </c>
      <c r="C93" s="13" t="s">
        <v>290</v>
      </c>
      <c r="D93" s="12">
        <f t="shared" si="7"/>
        <v>40000</v>
      </c>
      <c r="E93" s="12"/>
      <c r="F93" s="12">
        <f t="shared" si="6"/>
        <v>10000</v>
      </c>
      <c r="G93" s="12">
        <v>50000</v>
      </c>
      <c r="H93" s="21"/>
    </row>
    <row r="94" spans="1:8" s="32" customFormat="1" ht="16.5">
      <c r="A94" s="15" t="s">
        <v>455</v>
      </c>
      <c r="B94" s="27" t="s">
        <v>292</v>
      </c>
      <c r="C94" s="13" t="s">
        <v>290</v>
      </c>
      <c r="D94" s="12">
        <f t="shared" si="7"/>
        <v>40000</v>
      </c>
      <c r="E94" s="12"/>
      <c r="F94" s="12">
        <f t="shared" si="6"/>
        <v>10000</v>
      </c>
      <c r="G94" s="12">
        <v>50000</v>
      </c>
      <c r="H94" s="21"/>
    </row>
    <row r="95" spans="1:8" s="32" customFormat="1" ht="16.5">
      <c r="A95" s="15" t="s">
        <v>456</v>
      </c>
      <c r="B95" s="27" t="s">
        <v>413</v>
      </c>
      <c r="C95" s="13" t="s">
        <v>290</v>
      </c>
      <c r="D95" s="12">
        <f t="shared" si="7"/>
        <v>80000</v>
      </c>
      <c r="E95" s="12"/>
      <c r="F95" s="12">
        <f t="shared" si="6"/>
        <v>20000</v>
      </c>
      <c r="G95" s="12">
        <v>100000</v>
      </c>
      <c r="H95" s="21"/>
    </row>
    <row r="96" spans="1:8" s="32" customFormat="1" ht="16.5">
      <c r="A96" s="15" t="s">
        <v>457</v>
      </c>
      <c r="B96" s="27" t="s">
        <v>415</v>
      </c>
      <c r="C96" s="13" t="s">
        <v>290</v>
      </c>
      <c r="D96" s="12">
        <f t="shared" si="7"/>
        <v>200000</v>
      </c>
      <c r="E96" s="12"/>
      <c r="F96" s="12">
        <f t="shared" si="6"/>
        <v>50000</v>
      </c>
      <c r="G96" s="12">
        <v>250000</v>
      </c>
      <c r="H96" s="21"/>
    </row>
    <row r="97" spans="1:8" s="32" customFormat="1" ht="16.5">
      <c r="A97" s="15" t="s">
        <v>458</v>
      </c>
      <c r="B97" s="73" t="s">
        <v>303</v>
      </c>
      <c r="C97" s="13" t="s">
        <v>308</v>
      </c>
      <c r="D97" s="12">
        <f t="shared" si="7"/>
        <v>40000</v>
      </c>
      <c r="E97" s="12"/>
      <c r="F97" s="12">
        <f t="shared" si="6"/>
        <v>10000</v>
      </c>
      <c r="G97" s="12">
        <v>50000</v>
      </c>
      <c r="H97" s="21"/>
    </row>
    <row r="98" spans="1:8" s="6" customFormat="1" ht="19.5" customHeight="1">
      <c r="A98" s="15" t="s">
        <v>459</v>
      </c>
      <c r="B98" s="73" t="s">
        <v>304</v>
      </c>
      <c r="C98" s="13" t="s">
        <v>308</v>
      </c>
      <c r="D98" s="12">
        <f t="shared" si="7"/>
        <v>40000</v>
      </c>
      <c r="E98" s="12"/>
      <c r="F98" s="12">
        <f t="shared" si="6"/>
        <v>10000</v>
      </c>
      <c r="G98" s="12">
        <v>50000</v>
      </c>
      <c r="H98" s="21"/>
    </row>
    <row r="99" spans="1:8" s="6" customFormat="1" ht="19.5" customHeight="1">
      <c r="A99" s="15" t="s">
        <v>460</v>
      </c>
      <c r="B99" s="73" t="s">
        <v>305</v>
      </c>
      <c r="C99" s="13" t="s">
        <v>308</v>
      </c>
      <c r="D99" s="12">
        <f t="shared" si="7"/>
        <v>64000</v>
      </c>
      <c r="E99" s="12"/>
      <c r="F99" s="12">
        <f t="shared" si="6"/>
        <v>16000</v>
      </c>
      <c r="G99" s="12">
        <v>80000</v>
      </c>
      <c r="H99" s="21"/>
    </row>
    <row r="100" spans="1:8" s="6" customFormat="1" ht="19.5" customHeight="1">
      <c r="A100" s="15" t="s">
        <v>461</v>
      </c>
      <c r="B100" s="73" t="s">
        <v>306</v>
      </c>
      <c r="C100" s="13" t="s">
        <v>308</v>
      </c>
      <c r="D100" s="12">
        <f t="shared" si="7"/>
        <v>56000</v>
      </c>
      <c r="E100" s="12"/>
      <c r="F100" s="12">
        <f t="shared" si="6"/>
        <v>14000</v>
      </c>
      <c r="G100" s="12">
        <v>70000</v>
      </c>
      <c r="H100" s="21"/>
    </row>
    <row r="101" spans="1:8" s="6" customFormat="1" ht="19.5" customHeight="1">
      <c r="A101" s="15" t="s">
        <v>462</v>
      </c>
      <c r="B101" s="73" t="s">
        <v>420</v>
      </c>
      <c r="C101" s="13" t="s">
        <v>308</v>
      </c>
      <c r="D101" s="12">
        <f t="shared" si="7"/>
        <v>80000</v>
      </c>
      <c r="E101" s="12"/>
      <c r="F101" s="12">
        <f t="shared" si="6"/>
        <v>20000</v>
      </c>
      <c r="G101" s="12">
        <v>100000</v>
      </c>
      <c r="H101" s="21"/>
    </row>
    <row r="102" spans="1:8" s="6" customFormat="1" ht="19.5" customHeight="1">
      <c r="A102" s="15" t="s">
        <v>463</v>
      </c>
      <c r="B102" s="73" t="s">
        <v>322</v>
      </c>
      <c r="C102" s="13" t="s">
        <v>308</v>
      </c>
      <c r="D102" s="12">
        <f t="shared" si="7"/>
        <v>80000</v>
      </c>
      <c r="E102" s="12"/>
      <c r="F102" s="12">
        <f t="shared" si="6"/>
        <v>20000</v>
      </c>
      <c r="G102" s="12">
        <v>100000</v>
      </c>
      <c r="H102" s="21"/>
    </row>
    <row r="103" spans="1:8" s="6" customFormat="1" ht="19.5" customHeight="1">
      <c r="A103" s="15" t="s">
        <v>464</v>
      </c>
      <c r="B103" s="73" t="s">
        <v>421</v>
      </c>
      <c r="C103" s="13" t="s">
        <v>308</v>
      </c>
      <c r="D103" s="12">
        <f t="shared" si="7"/>
        <v>80000</v>
      </c>
      <c r="E103" s="12"/>
      <c r="F103" s="12">
        <f t="shared" si="6"/>
        <v>20000</v>
      </c>
      <c r="G103" s="12">
        <v>100000</v>
      </c>
      <c r="H103" s="21"/>
    </row>
    <row r="104" spans="1:8" s="6" customFormat="1" ht="19.5" customHeight="1">
      <c r="A104" s="15" t="s">
        <v>465</v>
      </c>
      <c r="B104" s="73" t="s">
        <v>422</v>
      </c>
      <c r="C104" s="13" t="s">
        <v>308</v>
      </c>
      <c r="D104" s="12">
        <f t="shared" si="7"/>
        <v>80000</v>
      </c>
      <c r="E104" s="12"/>
      <c r="F104" s="12">
        <f t="shared" si="6"/>
        <v>20000</v>
      </c>
      <c r="G104" s="12">
        <v>100000</v>
      </c>
      <c r="H104" s="21"/>
    </row>
    <row r="105" spans="1:8" s="6" customFormat="1" ht="16.5">
      <c r="A105" s="15" t="s">
        <v>466</v>
      </c>
      <c r="B105" s="102" t="s">
        <v>328</v>
      </c>
      <c r="C105" s="13" t="s">
        <v>329</v>
      </c>
      <c r="D105" s="12">
        <f t="shared" si="7"/>
        <v>5000000</v>
      </c>
      <c r="E105" s="69"/>
      <c r="F105" s="12"/>
      <c r="G105" s="69">
        <v>5000000</v>
      </c>
      <c r="H105" s="21"/>
    </row>
    <row r="106" spans="1:8" s="6" customFormat="1" ht="19.5" customHeight="1">
      <c r="A106" s="15"/>
      <c r="B106" s="23" t="s">
        <v>8</v>
      </c>
      <c r="C106" s="13"/>
      <c r="D106" s="22">
        <f>SUM(D4:D105)</f>
        <v>21690000</v>
      </c>
      <c r="E106" s="22"/>
      <c r="F106" s="22">
        <f>SUM(F4:F105)</f>
        <v>1455000</v>
      </c>
      <c r="G106" s="22">
        <f>SUM(G4:G105)</f>
        <v>23145000</v>
      </c>
      <c r="H106" s="21"/>
    </row>
    <row r="107" spans="1:8" ht="19.5" customHeight="1">
      <c r="A107" s="106" t="s">
        <v>140</v>
      </c>
      <c r="B107" s="106"/>
      <c r="C107" s="106"/>
      <c r="D107" s="106"/>
      <c r="E107" s="106"/>
      <c r="F107" s="106"/>
      <c r="G107" s="106"/>
      <c r="H107" s="106"/>
    </row>
    <row r="108" spans="1:8" ht="19.5" customHeight="1">
      <c r="A108" s="15" t="s">
        <v>141</v>
      </c>
      <c r="B108" s="20" t="s">
        <v>103</v>
      </c>
      <c r="C108" s="13" t="s">
        <v>7</v>
      </c>
      <c r="D108" s="12">
        <f>G108-E108-F108</f>
        <v>1422710</v>
      </c>
      <c r="E108" s="18"/>
      <c r="F108" s="35"/>
      <c r="G108" s="12">
        <f>1400000+22710</f>
        <v>1422710</v>
      </c>
      <c r="H108" s="7"/>
    </row>
    <row r="109" spans="1:8" ht="19.5" customHeight="1">
      <c r="A109" s="15" t="s">
        <v>142</v>
      </c>
      <c r="B109" s="91" t="s">
        <v>338</v>
      </c>
      <c r="C109" s="13" t="s">
        <v>7</v>
      </c>
      <c r="D109" s="12">
        <f>G109-F109-E109</f>
        <v>10000000</v>
      </c>
      <c r="E109" s="12"/>
      <c r="F109" s="17"/>
      <c r="G109" s="12">
        <v>10000000</v>
      </c>
      <c r="H109" s="16" t="s">
        <v>425</v>
      </c>
    </row>
    <row r="110" spans="1:8" ht="19.5" customHeight="1">
      <c r="A110" s="15" t="s">
        <v>143</v>
      </c>
      <c r="B110" s="27" t="s">
        <v>310</v>
      </c>
      <c r="C110" s="13" t="s">
        <v>22</v>
      </c>
      <c r="D110" s="12">
        <f>G110-E110-F110</f>
        <v>350000</v>
      </c>
      <c r="E110" s="12"/>
      <c r="F110" s="12">
        <f>G110*0.3</f>
        <v>150000</v>
      </c>
      <c r="G110" s="12">
        <v>500000</v>
      </c>
      <c r="H110" s="16" t="s">
        <v>1</v>
      </c>
    </row>
    <row r="111" spans="1:8" ht="19.5" customHeight="1">
      <c r="A111" s="15" t="s">
        <v>163</v>
      </c>
      <c r="B111" s="27" t="s">
        <v>317</v>
      </c>
      <c r="C111" s="13" t="s">
        <v>22</v>
      </c>
      <c r="D111" s="12">
        <f>G111-E111-F111</f>
        <v>800000</v>
      </c>
      <c r="E111" s="12"/>
      <c r="F111" s="12">
        <f>G111*0.2</f>
        <v>200000</v>
      </c>
      <c r="G111" s="12">
        <v>1000000</v>
      </c>
      <c r="H111" s="16"/>
    </row>
    <row r="112" spans="1:8" ht="16.5">
      <c r="A112" s="15" t="s">
        <v>164</v>
      </c>
      <c r="B112" s="14" t="s">
        <v>333</v>
      </c>
      <c r="C112" s="13" t="s">
        <v>4</v>
      </c>
      <c r="D112" s="12">
        <f>G112-E112-F112</f>
        <v>350000</v>
      </c>
      <c r="E112" s="12"/>
      <c r="F112" s="12">
        <f>G112*0.3</f>
        <v>150000</v>
      </c>
      <c r="G112" s="12">
        <v>500000</v>
      </c>
      <c r="H112" s="16" t="s">
        <v>1</v>
      </c>
    </row>
    <row r="113" spans="1:8" ht="16.5">
      <c r="A113" s="15" t="s">
        <v>144</v>
      </c>
      <c r="B113" s="77" t="s">
        <v>392</v>
      </c>
      <c r="C113" s="13" t="s">
        <v>393</v>
      </c>
      <c r="D113" s="12">
        <f>G113-F113-E113</f>
        <v>2500000</v>
      </c>
      <c r="E113" s="12"/>
      <c r="F113" s="93">
        <f>G113*0.5</f>
        <v>2500000</v>
      </c>
      <c r="G113" s="63">
        <v>5000000</v>
      </c>
      <c r="H113" s="78" t="s">
        <v>324</v>
      </c>
    </row>
    <row r="114" spans="1:8" ht="16.5">
      <c r="A114" s="15" t="s">
        <v>165</v>
      </c>
      <c r="B114" s="14" t="s">
        <v>398</v>
      </c>
      <c r="C114" s="13" t="s">
        <v>34</v>
      </c>
      <c r="D114" s="12">
        <f>G114-E114-F114</f>
        <v>600000</v>
      </c>
      <c r="E114" s="12"/>
      <c r="F114" s="12"/>
      <c r="G114" s="12">
        <v>600000</v>
      </c>
      <c r="H114" s="16"/>
    </row>
    <row r="115" spans="1:8" ht="16.5">
      <c r="A115" s="15" t="s">
        <v>166</v>
      </c>
      <c r="B115" s="64" t="s">
        <v>334</v>
      </c>
      <c r="C115" s="13" t="s">
        <v>6</v>
      </c>
      <c r="D115" s="12">
        <f>G115-E115-F115</f>
        <v>6401500</v>
      </c>
      <c r="E115" s="12">
        <f>G115*0.3</f>
        <v>2743500</v>
      </c>
      <c r="F115" s="12"/>
      <c r="G115" s="12">
        <v>9145000</v>
      </c>
      <c r="H115" s="78" t="s">
        <v>324</v>
      </c>
    </row>
    <row r="116" spans="1:8" ht="16.5">
      <c r="A116" s="15" t="s">
        <v>467</v>
      </c>
      <c r="B116" s="61" t="s">
        <v>330</v>
      </c>
      <c r="C116" s="13" t="s">
        <v>3</v>
      </c>
      <c r="D116" s="12">
        <f>G116-E116-F116</f>
        <v>350000</v>
      </c>
      <c r="E116" s="12"/>
      <c r="F116" s="12">
        <f>G116*0.3</f>
        <v>150000</v>
      </c>
      <c r="G116" s="12">
        <v>500000</v>
      </c>
      <c r="H116" s="16" t="s">
        <v>1</v>
      </c>
    </row>
    <row r="117" spans="1:8" ht="16.5">
      <c r="A117" s="15" t="s">
        <v>468</v>
      </c>
      <c r="B117" s="77" t="s">
        <v>394</v>
      </c>
      <c r="C117" s="13" t="s">
        <v>15</v>
      </c>
      <c r="D117" s="12">
        <f>G117-F117-E117</f>
        <v>2500000</v>
      </c>
      <c r="E117" s="12"/>
      <c r="F117" s="93">
        <f>G117*0.5</f>
        <v>2500000</v>
      </c>
      <c r="G117" s="63">
        <v>5000000</v>
      </c>
      <c r="H117" s="78" t="s">
        <v>324</v>
      </c>
    </row>
    <row r="118" spans="1:8" ht="16.5" customHeight="1">
      <c r="A118" s="15" t="s">
        <v>145</v>
      </c>
      <c r="B118" s="13" t="s">
        <v>399</v>
      </c>
      <c r="C118" s="13" t="s">
        <v>15</v>
      </c>
      <c r="D118" s="12">
        <f>G118-F118-E118</f>
        <v>700000</v>
      </c>
      <c r="E118" s="94"/>
      <c r="F118" s="12">
        <f>G118*0.3</f>
        <v>300000</v>
      </c>
      <c r="G118" s="12">
        <v>1000000</v>
      </c>
      <c r="H118" s="16"/>
    </row>
    <row r="119" spans="1:8" ht="31.5">
      <c r="A119" s="15" t="s">
        <v>146</v>
      </c>
      <c r="B119" s="14" t="s">
        <v>295</v>
      </c>
      <c r="C119" s="13" t="s">
        <v>15</v>
      </c>
      <c r="D119" s="12">
        <f aca="true" t="shared" si="8" ref="D119:D124">G119-E119-F119</f>
        <v>350000</v>
      </c>
      <c r="E119" s="12"/>
      <c r="F119" s="12">
        <f>G119*0.3</f>
        <v>150000</v>
      </c>
      <c r="G119" s="12">
        <v>500000</v>
      </c>
      <c r="H119" s="16" t="s">
        <v>1</v>
      </c>
    </row>
    <row r="120" spans="1:8" ht="16.5">
      <c r="A120" s="15" t="s">
        <v>147</v>
      </c>
      <c r="B120" s="14" t="s">
        <v>340</v>
      </c>
      <c r="C120" s="13" t="s">
        <v>15</v>
      </c>
      <c r="D120" s="12">
        <f t="shared" si="8"/>
        <v>400000</v>
      </c>
      <c r="E120" s="12"/>
      <c r="F120" s="12">
        <f>G120*0.2</f>
        <v>100000</v>
      </c>
      <c r="G120" s="12">
        <v>500000</v>
      </c>
      <c r="H120" s="16"/>
    </row>
    <row r="121" spans="1:8" ht="31.5">
      <c r="A121" s="15" t="s">
        <v>150</v>
      </c>
      <c r="B121" s="64" t="s">
        <v>336</v>
      </c>
      <c r="C121" s="13" t="s">
        <v>15</v>
      </c>
      <c r="D121" s="12">
        <f t="shared" si="8"/>
        <v>350000</v>
      </c>
      <c r="E121" s="12"/>
      <c r="F121" s="12">
        <f>G121*0.3</f>
        <v>150000</v>
      </c>
      <c r="G121" s="12">
        <v>500000</v>
      </c>
      <c r="H121" s="16" t="s">
        <v>1</v>
      </c>
    </row>
    <row r="122" spans="1:8" ht="16.5">
      <c r="A122" s="15" t="s">
        <v>151</v>
      </c>
      <c r="B122" s="14" t="s">
        <v>400</v>
      </c>
      <c r="C122" s="13" t="s">
        <v>13</v>
      </c>
      <c r="D122" s="12">
        <f t="shared" si="8"/>
        <v>400000</v>
      </c>
      <c r="E122" s="12"/>
      <c r="F122" s="12">
        <f>G122*0.2</f>
        <v>100000</v>
      </c>
      <c r="G122" s="12">
        <v>500000</v>
      </c>
      <c r="H122" s="16"/>
    </row>
    <row r="123" spans="1:8" ht="16.5" customHeight="1">
      <c r="A123" s="15" t="s">
        <v>469</v>
      </c>
      <c r="B123" s="14" t="s">
        <v>296</v>
      </c>
      <c r="C123" s="13" t="s">
        <v>13</v>
      </c>
      <c r="D123" s="12">
        <f t="shared" si="8"/>
        <v>350000</v>
      </c>
      <c r="E123" s="12"/>
      <c r="F123" s="12">
        <f>G123*0.3</f>
        <v>150000</v>
      </c>
      <c r="G123" s="12">
        <v>500000</v>
      </c>
      <c r="H123" s="16" t="s">
        <v>1</v>
      </c>
    </row>
    <row r="124" spans="1:8" ht="16.5">
      <c r="A124" s="15" t="s">
        <v>470</v>
      </c>
      <c r="B124" s="76" t="s">
        <v>294</v>
      </c>
      <c r="C124" s="13" t="s">
        <v>25</v>
      </c>
      <c r="D124" s="12">
        <f t="shared" si="8"/>
        <v>350000</v>
      </c>
      <c r="E124" s="12"/>
      <c r="F124" s="12">
        <f>G124*0.3</f>
        <v>150000</v>
      </c>
      <c r="G124" s="12">
        <v>500000</v>
      </c>
      <c r="H124" s="16" t="s">
        <v>1</v>
      </c>
    </row>
    <row r="125" spans="1:8" s="6" customFormat="1" ht="19.5" customHeight="1">
      <c r="A125" s="11"/>
      <c r="B125" s="10" t="s">
        <v>0</v>
      </c>
      <c r="C125" s="9"/>
      <c r="D125" s="8">
        <f>SUM(D108:D124)</f>
        <v>28174210</v>
      </c>
      <c r="E125" s="8">
        <f>SUM(E108:E124)</f>
        <v>2743500</v>
      </c>
      <c r="F125" s="8">
        <f>SUM(F108:F124)</f>
        <v>6750000</v>
      </c>
      <c r="G125" s="8">
        <f>SUM(G108:G124)</f>
        <v>37667710</v>
      </c>
      <c r="H125" s="7"/>
    </row>
    <row r="127" spans="2:3" ht="20.25">
      <c r="B127" s="86"/>
      <c r="C127" s="87"/>
    </row>
    <row r="129" spans="1:8" ht="12.75">
      <c r="A129" s="1"/>
      <c r="C129" s="1"/>
      <c r="D129" s="1"/>
      <c r="E129" s="1"/>
      <c r="F129" s="1"/>
      <c r="G129" s="1"/>
      <c r="H129" s="1"/>
    </row>
  </sheetData>
  <sheetProtection/>
  <mergeCells count="3">
    <mergeCell ref="A1:H1"/>
    <mergeCell ref="A3:H3"/>
    <mergeCell ref="A107:H107"/>
  </mergeCells>
  <printOptions horizontalCentered="1"/>
  <pageMargins left="0.3937007874015748" right="0.3937007874015748" top="0.7874015748031497" bottom="0.5905511811023623" header="0.5118110236220472" footer="0.2362204724409449"/>
  <pageSetup firstPageNumber="9" useFirstPageNumber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99"/>
  <sheetViews>
    <sheetView zoomScaleSheetLayoutView="110" zoomScalePageLayoutView="0" workbookViewId="0" topLeftCell="A1">
      <pane ySplit="1" topLeftCell="A2" activePane="bottomLeft" state="frozen"/>
      <selection pane="topLeft" activeCell="D127" sqref="D127"/>
      <selection pane="bottomLeft" activeCell="D127" sqref="D127"/>
    </sheetView>
  </sheetViews>
  <sheetFormatPr defaultColWidth="9.140625" defaultRowHeight="12.75"/>
  <cols>
    <col min="1" max="1" width="6.28125" style="5" bestFit="1" customWidth="1"/>
    <col min="2" max="2" width="53.57421875" style="1" customWidth="1"/>
    <col min="3" max="3" width="9.421875" style="5" bestFit="1" customWidth="1"/>
    <col min="4" max="4" width="16.8515625" style="3" bestFit="1" customWidth="1"/>
    <col min="5" max="5" width="14.140625" style="3" bestFit="1" customWidth="1"/>
    <col min="6" max="6" width="15.28125" style="3" bestFit="1" customWidth="1"/>
    <col min="7" max="7" width="16.8515625" style="3" customWidth="1"/>
    <col min="8" max="8" width="8.7109375" style="30" bestFit="1" customWidth="1"/>
    <col min="9" max="16384" width="9.140625" style="1" customWidth="1"/>
  </cols>
  <sheetData>
    <row r="1" spans="1:8" ht="39" customHeight="1">
      <c r="A1" s="29" t="s">
        <v>92</v>
      </c>
      <c r="B1" s="15" t="s">
        <v>91</v>
      </c>
      <c r="C1" s="15" t="s">
        <v>90</v>
      </c>
      <c r="D1" s="29" t="s">
        <v>89</v>
      </c>
      <c r="E1" s="29" t="s">
        <v>88</v>
      </c>
      <c r="F1" s="29" t="s">
        <v>87</v>
      </c>
      <c r="G1" s="29" t="s">
        <v>86</v>
      </c>
      <c r="H1" s="15" t="s">
        <v>85</v>
      </c>
    </row>
    <row r="2" spans="1:8" ht="21.75" customHeight="1">
      <c r="A2" s="106" t="s">
        <v>181</v>
      </c>
      <c r="B2" s="106"/>
      <c r="C2" s="106"/>
      <c r="D2" s="106"/>
      <c r="E2" s="106"/>
      <c r="F2" s="106"/>
      <c r="G2" s="106"/>
      <c r="H2" s="106"/>
    </row>
    <row r="3" spans="1:8" s="32" customFormat="1" ht="21.75" customHeight="1">
      <c r="A3" s="11" t="s">
        <v>104</v>
      </c>
      <c r="B3" s="107" t="s">
        <v>101</v>
      </c>
      <c r="C3" s="107"/>
      <c r="D3" s="107"/>
      <c r="E3" s="107"/>
      <c r="F3" s="107"/>
      <c r="G3" s="107"/>
      <c r="H3" s="107"/>
    </row>
    <row r="4" spans="1:8" s="32" customFormat="1" ht="21.75" customHeight="1">
      <c r="A4" s="15" t="s">
        <v>182</v>
      </c>
      <c r="B4" s="81" t="s">
        <v>342</v>
      </c>
      <c r="C4" s="79" t="s">
        <v>7</v>
      </c>
      <c r="D4" s="12">
        <f>G4-F4-E4</f>
        <v>250000</v>
      </c>
      <c r="E4" s="12"/>
      <c r="F4" s="12"/>
      <c r="G4" s="12">
        <v>250000</v>
      </c>
      <c r="H4" s="25"/>
    </row>
    <row r="5" spans="1:8" s="32" customFormat="1" ht="21.75" customHeight="1">
      <c r="A5" s="15" t="s">
        <v>183</v>
      </c>
      <c r="B5" s="66" t="s">
        <v>179</v>
      </c>
      <c r="C5" s="79" t="s">
        <v>7</v>
      </c>
      <c r="D5" s="12">
        <f aca="true" t="shared" si="0" ref="D5:D21">G5-F5-E5</f>
        <v>100000</v>
      </c>
      <c r="E5" s="12"/>
      <c r="F5" s="12"/>
      <c r="G5" s="12">
        <v>100000</v>
      </c>
      <c r="H5" s="25"/>
    </row>
    <row r="6" spans="1:8" s="32" customFormat="1" ht="21.75" customHeight="1">
      <c r="A6" s="15" t="s">
        <v>184</v>
      </c>
      <c r="B6" s="20" t="s">
        <v>152</v>
      </c>
      <c r="C6" s="79" t="s">
        <v>7</v>
      </c>
      <c r="D6" s="12">
        <f t="shared" si="0"/>
        <v>100000</v>
      </c>
      <c r="E6" s="18"/>
      <c r="F6" s="18"/>
      <c r="G6" s="18">
        <v>100000</v>
      </c>
      <c r="H6" s="21"/>
    </row>
    <row r="7" spans="1:8" s="6" customFormat="1" ht="21.75" customHeight="1">
      <c r="A7" s="15" t="s">
        <v>185</v>
      </c>
      <c r="B7" s="14" t="s">
        <v>431</v>
      </c>
      <c r="C7" s="79" t="s">
        <v>7</v>
      </c>
      <c r="D7" s="12">
        <f t="shared" si="0"/>
        <v>150000</v>
      </c>
      <c r="E7" s="80"/>
      <c r="F7" s="12"/>
      <c r="G7" s="12">
        <v>150000</v>
      </c>
      <c r="H7" s="13"/>
    </row>
    <row r="8" spans="1:8" s="6" customFormat="1" ht="21.75" customHeight="1">
      <c r="A8" s="15" t="s">
        <v>186</v>
      </c>
      <c r="B8" s="26" t="s">
        <v>153</v>
      </c>
      <c r="C8" s="79" t="s">
        <v>7</v>
      </c>
      <c r="D8" s="12">
        <f t="shared" si="0"/>
        <v>175000</v>
      </c>
      <c r="E8" s="80"/>
      <c r="F8" s="12"/>
      <c r="G8" s="12">
        <f>50000+50000+75000</f>
        <v>175000</v>
      </c>
      <c r="H8" s="13"/>
    </row>
    <row r="9" spans="1:8" s="6" customFormat="1" ht="21.75" customHeight="1">
      <c r="A9" s="15" t="s">
        <v>187</v>
      </c>
      <c r="B9" s="14" t="s">
        <v>343</v>
      </c>
      <c r="C9" s="79" t="s">
        <v>7</v>
      </c>
      <c r="D9" s="12">
        <f t="shared" si="0"/>
        <v>50000</v>
      </c>
      <c r="E9" s="80"/>
      <c r="F9" s="12"/>
      <c r="G9" s="12">
        <v>50000</v>
      </c>
      <c r="H9" s="13"/>
    </row>
    <row r="10" spans="1:8" s="6" customFormat="1" ht="21.75" customHeight="1">
      <c r="A10" s="15" t="s">
        <v>188</v>
      </c>
      <c r="B10" s="14" t="s">
        <v>154</v>
      </c>
      <c r="C10" s="79" t="s">
        <v>7</v>
      </c>
      <c r="D10" s="12">
        <f t="shared" si="0"/>
        <v>100000</v>
      </c>
      <c r="E10" s="80"/>
      <c r="F10" s="12"/>
      <c r="G10" s="12">
        <v>100000</v>
      </c>
      <c r="H10" s="13"/>
    </row>
    <row r="11" spans="1:8" s="32" customFormat="1" ht="21.75" customHeight="1">
      <c r="A11" s="15" t="s">
        <v>189</v>
      </c>
      <c r="B11" s="13" t="s">
        <v>148</v>
      </c>
      <c r="C11" s="79" t="s">
        <v>7</v>
      </c>
      <c r="D11" s="12">
        <f t="shared" si="0"/>
        <v>250000</v>
      </c>
      <c r="E11" s="12"/>
      <c r="F11" s="12"/>
      <c r="G11" s="85">
        <v>250000</v>
      </c>
      <c r="H11" s="33"/>
    </row>
    <row r="12" spans="1:8" s="6" customFormat="1" ht="21.75" customHeight="1">
      <c r="A12" s="15" t="s">
        <v>190</v>
      </c>
      <c r="B12" s="14" t="s">
        <v>45</v>
      </c>
      <c r="C12" s="79" t="s">
        <v>7</v>
      </c>
      <c r="D12" s="12">
        <f t="shared" si="0"/>
        <v>300000</v>
      </c>
      <c r="E12" s="12"/>
      <c r="F12" s="12"/>
      <c r="G12" s="12">
        <v>300000</v>
      </c>
      <c r="H12" s="21"/>
    </row>
    <row r="13" spans="1:8" s="6" customFormat="1" ht="21.75" customHeight="1">
      <c r="A13" s="15" t="s">
        <v>191</v>
      </c>
      <c r="B13" s="26" t="s">
        <v>496</v>
      </c>
      <c r="C13" s="79" t="s">
        <v>7</v>
      </c>
      <c r="D13" s="63">
        <f t="shared" si="0"/>
        <v>75000</v>
      </c>
      <c r="E13" s="12"/>
      <c r="F13" s="12"/>
      <c r="G13" s="12">
        <v>75000</v>
      </c>
      <c r="H13" s="21"/>
    </row>
    <row r="14" spans="1:8" s="6" customFormat="1" ht="21.75" customHeight="1">
      <c r="A14" s="15" t="s">
        <v>192</v>
      </c>
      <c r="B14" s="14" t="s">
        <v>344</v>
      </c>
      <c r="C14" s="79" t="s">
        <v>7</v>
      </c>
      <c r="D14" s="12">
        <f t="shared" si="0"/>
        <v>100000</v>
      </c>
      <c r="E14" s="12"/>
      <c r="F14" s="12"/>
      <c r="G14" s="12">
        <v>100000</v>
      </c>
      <c r="H14" s="21"/>
    </row>
    <row r="15" spans="1:8" s="6" customFormat="1" ht="21.75" customHeight="1">
      <c r="A15" s="15" t="s">
        <v>193</v>
      </c>
      <c r="B15" s="26" t="s">
        <v>345</v>
      </c>
      <c r="C15" s="79" t="s">
        <v>7</v>
      </c>
      <c r="D15" s="12">
        <f t="shared" si="0"/>
        <v>100000</v>
      </c>
      <c r="E15" s="12"/>
      <c r="F15" s="12"/>
      <c r="G15" s="12">
        <v>100000</v>
      </c>
      <c r="H15" s="21"/>
    </row>
    <row r="16" spans="1:8" s="6" customFormat="1" ht="21.75" customHeight="1">
      <c r="A16" s="15" t="s">
        <v>194</v>
      </c>
      <c r="B16" s="14" t="s">
        <v>346</v>
      </c>
      <c r="C16" s="79" t="s">
        <v>7</v>
      </c>
      <c r="D16" s="12">
        <f t="shared" si="0"/>
        <v>300000</v>
      </c>
      <c r="E16" s="12"/>
      <c r="F16" s="12"/>
      <c r="G16" s="12">
        <v>300000</v>
      </c>
      <c r="H16" s="21"/>
    </row>
    <row r="17" spans="1:8" s="6" customFormat="1" ht="21.75" customHeight="1">
      <c r="A17" s="15" t="s">
        <v>195</v>
      </c>
      <c r="B17" s="81" t="s">
        <v>347</v>
      </c>
      <c r="C17" s="79" t="s">
        <v>7</v>
      </c>
      <c r="D17" s="12">
        <f t="shared" si="0"/>
        <v>150000</v>
      </c>
      <c r="E17" s="12"/>
      <c r="F17" s="12"/>
      <c r="G17" s="12">
        <v>150000</v>
      </c>
      <c r="H17" s="21"/>
    </row>
    <row r="18" spans="1:8" s="6" customFormat="1" ht="21.75" customHeight="1">
      <c r="A18" s="15" t="s">
        <v>196</v>
      </c>
      <c r="B18" s="81" t="s">
        <v>348</v>
      </c>
      <c r="C18" s="79" t="s">
        <v>7</v>
      </c>
      <c r="D18" s="12">
        <f t="shared" si="0"/>
        <v>250000</v>
      </c>
      <c r="E18" s="12"/>
      <c r="F18" s="12"/>
      <c r="G18" s="12">
        <v>250000</v>
      </c>
      <c r="H18" s="21"/>
    </row>
    <row r="19" spans="1:8" s="32" customFormat="1" ht="21.75" customHeight="1">
      <c r="A19" s="15" t="s">
        <v>197</v>
      </c>
      <c r="B19" s="14" t="s">
        <v>349</v>
      </c>
      <c r="C19" s="79" t="s">
        <v>7</v>
      </c>
      <c r="D19" s="12">
        <f t="shared" si="0"/>
        <v>200000</v>
      </c>
      <c r="E19" s="12"/>
      <c r="F19" s="12"/>
      <c r="G19" s="12">
        <v>200000</v>
      </c>
      <c r="H19" s="33"/>
    </row>
    <row r="20" spans="1:8" s="6" customFormat="1" ht="21.75" customHeight="1">
      <c r="A20" s="15" t="s">
        <v>198</v>
      </c>
      <c r="B20" s="82" t="s">
        <v>350</v>
      </c>
      <c r="C20" s="79" t="s">
        <v>7</v>
      </c>
      <c r="D20" s="12">
        <f t="shared" si="0"/>
        <v>150000</v>
      </c>
      <c r="E20" s="12"/>
      <c r="F20" s="12"/>
      <c r="G20" s="12">
        <v>150000</v>
      </c>
      <c r="H20" s="21"/>
    </row>
    <row r="21" spans="1:8" s="32" customFormat="1" ht="21.75" customHeight="1">
      <c r="A21" s="15" t="s">
        <v>199</v>
      </c>
      <c r="B21" s="82" t="s">
        <v>351</v>
      </c>
      <c r="C21" s="79" t="s">
        <v>7</v>
      </c>
      <c r="D21" s="12">
        <f t="shared" si="0"/>
        <v>125000</v>
      </c>
      <c r="E21" s="12"/>
      <c r="F21" s="12"/>
      <c r="G21" s="12">
        <v>125000</v>
      </c>
      <c r="H21" s="33"/>
    </row>
    <row r="22" spans="1:8" s="32" customFormat="1" ht="21.75" customHeight="1">
      <c r="A22" s="15" t="s">
        <v>471</v>
      </c>
      <c r="B22" s="82" t="s">
        <v>383</v>
      </c>
      <c r="C22" s="79" t="s">
        <v>7</v>
      </c>
      <c r="D22" s="12">
        <f>G22-F22-E22</f>
        <v>100000</v>
      </c>
      <c r="E22" s="12"/>
      <c r="F22" s="12"/>
      <c r="G22" s="12">
        <v>100000</v>
      </c>
      <c r="H22" s="33"/>
    </row>
    <row r="23" spans="1:8" s="32" customFormat="1" ht="21.75" customHeight="1">
      <c r="A23" s="15" t="s">
        <v>472</v>
      </c>
      <c r="B23" s="82" t="s">
        <v>384</v>
      </c>
      <c r="C23" s="79" t="s">
        <v>7</v>
      </c>
      <c r="D23" s="12">
        <f>G23-F23-E23</f>
        <v>150000</v>
      </c>
      <c r="E23" s="12"/>
      <c r="F23" s="12"/>
      <c r="G23" s="12">
        <v>150000</v>
      </c>
      <c r="H23" s="33"/>
    </row>
    <row r="24" spans="1:8" s="32" customFormat="1" ht="21.75" customHeight="1">
      <c r="A24" s="15" t="s">
        <v>473</v>
      </c>
      <c r="B24" s="103" t="s">
        <v>430</v>
      </c>
      <c r="C24" s="79" t="s">
        <v>7</v>
      </c>
      <c r="D24" s="12">
        <f aca="true" t="shared" si="1" ref="D24:D36">G24-E24-F24</f>
        <v>900000</v>
      </c>
      <c r="E24" s="18"/>
      <c r="F24" s="35"/>
      <c r="G24" s="34">
        <v>900000</v>
      </c>
      <c r="H24" s="33"/>
    </row>
    <row r="25" spans="1:8" s="32" customFormat="1" ht="21.75" customHeight="1">
      <c r="A25" s="15" t="s">
        <v>474</v>
      </c>
      <c r="B25" s="71" t="s">
        <v>408</v>
      </c>
      <c r="C25" s="79" t="s">
        <v>19</v>
      </c>
      <c r="D25" s="12">
        <f t="shared" si="1"/>
        <v>40000</v>
      </c>
      <c r="E25" s="12"/>
      <c r="F25" s="12">
        <f aca="true" t="shared" si="2" ref="F25:F36">G25*0.2</f>
        <v>10000</v>
      </c>
      <c r="G25" s="12">
        <v>50000</v>
      </c>
      <c r="H25" s="33"/>
    </row>
    <row r="26" spans="1:8" s="32" customFormat="1" ht="21.75" customHeight="1">
      <c r="A26" s="15" t="s">
        <v>475</v>
      </c>
      <c r="B26" s="73" t="s">
        <v>258</v>
      </c>
      <c r="C26" s="79" t="s">
        <v>19</v>
      </c>
      <c r="D26" s="12">
        <f t="shared" si="1"/>
        <v>80000</v>
      </c>
      <c r="E26" s="12"/>
      <c r="F26" s="12">
        <f t="shared" si="2"/>
        <v>20000</v>
      </c>
      <c r="G26" s="12">
        <v>100000</v>
      </c>
      <c r="H26" s="33"/>
    </row>
    <row r="27" spans="1:8" s="32" customFormat="1" ht="21.75" customHeight="1">
      <c r="A27" s="15" t="s">
        <v>476</v>
      </c>
      <c r="B27" s="73" t="s">
        <v>259</v>
      </c>
      <c r="C27" s="79" t="s">
        <v>19</v>
      </c>
      <c r="D27" s="12">
        <f t="shared" si="1"/>
        <v>80000</v>
      </c>
      <c r="E27" s="12"/>
      <c r="F27" s="12">
        <f t="shared" si="2"/>
        <v>20000</v>
      </c>
      <c r="G27" s="12">
        <v>100000</v>
      </c>
      <c r="H27" s="33"/>
    </row>
    <row r="28" spans="1:8" s="32" customFormat="1" ht="21.75" customHeight="1">
      <c r="A28" s="15" t="s">
        <v>477</v>
      </c>
      <c r="B28" s="96" t="s">
        <v>407</v>
      </c>
      <c r="C28" s="79" t="s">
        <v>4</v>
      </c>
      <c r="D28" s="12">
        <f t="shared" si="1"/>
        <v>40000</v>
      </c>
      <c r="E28" s="12"/>
      <c r="F28" s="12">
        <f t="shared" si="2"/>
        <v>10000</v>
      </c>
      <c r="G28" s="12">
        <v>50000</v>
      </c>
      <c r="H28" s="33"/>
    </row>
    <row r="29" spans="1:8" s="32" customFormat="1" ht="21.75" customHeight="1">
      <c r="A29" s="15" t="s">
        <v>478</v>
      </c>
      <c r="B29" s="74" t="s">
        <v>275</v>
      </c>
      <c r="C29" s="79" t="s">
        <v>2</v>
      </c>
      <c r="D29" s="12">
        <f t="shared" si="1"/>
        <v>60000</v>
      </c>
      <c r="E29" s="12"/>
      <c r="F29" s="12">
        <f t="shared" si="2"/>
        <v>15000</v>
      </c>
      <c r="G29" s="12">
        <v>75000</v>
      </c>
      <c r="H29" s="33"/>
    </row>
    <row r="30" spans="1:8" s="32" customFormat="1" ht="21.75" customHeight="1">
      <c r="A30" s="15" t="s">
        <v>479</v>
      </c>
      <c r="B30" s="27" t="s">
        <v>276</v>
      </c>
      <c r="C30" s="79" t="s">
        <v>2</v>
      </c>
      <c r="D30" s="12">
        <f t="shared" si="1"/>
        <v>60000</v>
      </c>
      <c r="E30" s="12"/>
      <c r="F30" s="12">
        <f t="shared" si="2"/>
        <v>15000</v>
      </c>
      <c r="G30" s="12">
        <v>75000</v>
      </c>
      <c r="H30" s="33"/>
    </row>
    <row r="31" spans="1:8" s="32" customFormat="1" ht="31.5">
      <c r="A31" s="15" t="s">
        <v>480</v>
      </c>
      <c r="B31" s="14" t="s">
        <v>277</v>
      </c>
      <c r="C31" s="79" t="s">
        <v>2</v>
      </c>
      <c r="D31" s="12">
        <f t="shared" si="1"/>
        <v>80000</v>
      </c>
      <c r="E31" s="12"/>
      <c r="F31" s="12">
        <f t="shared" si="2"/>
        <v>20000</v>
      </c>
      <c r="G31" s="12">
        <v>100000</v>
      </c>
      <c r="H31" s="33"/>
    </row>
    <row r="32" spans="1:8" s="32" customFormat="1" ht="21.75" customHeight="1">
      <c r="A32" s="15" t="s">
        <v>481</v>
      </c>
      <c r="B32" s="62" t="s">
        <v>280</v>
      </c>
      <c r="C32" s="79" t="s">
        <v>282</v>
      </c>
      <c r="D32" s="12">
        <f t="shared" si="1"/>
        <v>160000</v>
      </c>
      <c r="E32" s="12"/>
      <c r="F32" s="12">
        <f t="shared" si="2"/>
        <v>40000</v>
      </c>
      <c r="G32" s="12">
        <v>200000</v>
      </c>
      <c r="H32" s="33"/>
    </row>
    <row r="33" spans="1:8" s="32" customFormat="1" ht="21.75" customHeight="1">
      <c r="A33" s="15" t="s">
        <v>482</v>
      </c>
      <c r="B33" s="14" t="s">
        <v>404</v>
      </c>
      <c r="C33" s="79" t="s">
        <v>282</v>
      </c>
      <c r="D33" s="12">
        <f t="shared" si="1"/>
        <v>80000</v>
      </c>
      <c r="E33" s="12"/>
      <c r="F33" s="12">
        <f t="shared" si="2"/>
        <v>20000</v>
      </c>
      <c r="G33" s="12">
        <v>100000</v>
      </c>
      <c r="H33" s="33"/>
    </row>
    <row r="34" spans="1:8" s="32" customFormat="1" ht="21.75" customHeight="1">
      <c r="A34" s="15" t="s">
        <v>483</v>
      </c>
      <c r="B34" s="14" t="s">
        <v>405</v>
      </c>
      <c r="C34" s="79" t="s">
        <v>282</v>
      </c>
      <c r="D34" s="12">
        <f t="shared" si="1"/>
        <v>80000</v>
      </c>
      <c r="E34" s="12"/>
      <c r="F34" s="12">
        <f t="shared" si="2"/>
        <v>20000</v>
      </c>
      <c r="G34" s="12">
        <v>100000</v>
      </c>
      <c r="H34" s="33"/>
    </row>
    <row r="35" spans="1:8" s="32" customFormat="1" ht="21.75" customHeight="1">
      <c r="A35" s="15" t="s">
        <v>484</v>
      </c>
      <c r="B35" s="75" t="s">
        <v>332</v>
      </c>
      <c r="C35" s="79" t="s">
        <v>287</v>
      </c>
      <c r="D35" s="12">
        <f t="shared" si="1"/>
        <v>160000</v>
      </c>
      <c r="E35" s="12"/>
      <c r="F35" s="12">
        <f t="shared" si="2"/>
        <v>40000</v>
      </c>
      <c r="G35" s="12">
        <v>200000</v>
      </c>
      <c r="H35" s="33"/>
    </row>
    <row r="36" spans="1:8" s="32" customFormat="1" ht="21.75" customHeight="1">
      <c r="A36" s="15" t="s">
        <v>485</v>
      </c>
      <c r="B36" s="73" t="s">
        <v>307</v>
      </c>
      <c r="C36" s="79" t="s">
        <v>308</v>
      </c>
      <c r="D36" s="12">
        <f t="shared" si="1"/>
        <v>40000</v>
      </c>
      <c r="E36" s="69"/>
      <c r="F36" s="12">
        <f t="shared" si="2"/>
        <v>10000</v>
      </c>
      <c r="G36" s="69">
        <v>50000</v>
      </c>
      <c r="H36" s="33"/>
    </row>
    <row r="37" spans="1:8" s="6" customFormat="1" ht="21.75" customHeight="1">
      <c r="A37" s="15"/>
      <c r="B37" s="10" t="s">
        <v>201</v>
      </c>
      <c r="C37" s="98"/>
      <c r="D37" s="8">
        <f>SUM(D4:D36)</f>
        <v>5035000</v>
      </c>
      <c r="E37" s="8"/>
      <c r="F37" s="8">
        <f>SUM(F4:F36)</f>
        <v>240000</v>
      </c>
      <c r="G37" s="8">
        <f>SUM(G4:G36)</f>
        <v>5275000</v>
      </c>
      <c r="H37" s="13"/>
    </row>
    <row r="38" spans="1:8" s="32" customFormat="1" ht="21.75" customHeight="1">
      <c r="A38" s="11" t="s">
        <v>200</v>
      </c>
      <c r="B38" s="107" t="s">
        <v>99</v>
      </c>
      <c r="C38" s="107"/>
      <c r="D38" s="107"/>
      <c r="E38" s="107"/>
      <c r="F38" s="107"/>
      <c r="G38" s="107"/>
      <c r="H38" s="107"/>
    </row>
    <row r="39" spans="1:8" s="6" customFormat="1" ht="21.75" customHeight="1">
      <c r="A39" s="15" t="s">
        <v>202</v>
      </c>
      <c r="B39" s="27" t="s">
        <v>98</v>
      </c>
      <c r="C39" s="79" t="s">
        <v>7</v>
      </c>
      <c r="D39" s="12">
        <f aca="true" t="shared" si="3" ref="D39:D66">G39-E39-F39</f>
        <v>252000</v>
      </c>
      <c r="E39" s="12"/>
      <c r="F39" s="12"/>
      <c r="G39" s="12">
        <v>252000</v>
      </c>
      <c r="H39" s="13"/>
    </row>
    <row r="40" spans="1:8" s="6" customFormat="1" ht="21.75" customHeight="1">
      <c r="A40" s="15" t="s">
        <v>203</v>
      </c>
      <c r="B40" s="14" t="s">
        <v>173</v>
      </c>
      <c r="C40" s="79" t="s">
        <v>7</v>
      </c>
      <c r="D40" s="12">
        <f t="shared" si="3"/>
        <v>150000</v>
      </c>
      <c r="E40" s="12"/>
      <c r="F40" s="12"/>
      <c r="G40" s="12">
        <v>150000</v>
      </c>
      <c r="H40" s="13"/>
    </row>
    <row r="41" spans="1:8" s="6" customFormat="1" ht="21.75" customHeight="1">
      <c r="A41" s="15" t="s">
        <v>204</v>
      </c>
      <c r="B41" s="14" t="s">
        <v>172</v>
      </c>
      <c r="C41" s="79" t="s">
        <v>7</v>
      </c>
      <c r="D41" s="12">
        <f t="shared" si="3"/>
        <v>100000</v>
      </c>
      <c r="E41" s="12"/>
      <c r="F41" s="12"/>
      <c r="G41" s="12">
        <v>100000</v>
      </c>
      <c r="H41" s="13"/>
    </row>
    <row r="42" spans="1:8" s="6" customFormat="1" ht="21.75" customHeight="1">
      <c r="A42" s="15" t="s">
        <v>205</v>
      </c>
      <c r="B42" s="14" t="s">
        <v>352</v>
      </c>
      <c r="C42" s="79" t="s">
        <v>7</v>
      </c>
      <c r="D42" s="12">
        <f t="shared" si="3"/>
        <v>150000</v>
      </c>
      <c r="E42" s="12"/>
      <c r="F42" s="12"/>
      <c r="G42" s="12">
        <v>150000</v>
      </c>
      <c r="H42" s="13"/>
    </row>
    <row r="43" spans="1:8" s="6" customFormat="1" ht="21.75" customHeight="1">
      <c r="A43" s="15" t="s">
        <v>206</v>
      </c>
      <c r="B43" s="27" t="s">
        <v>97</v>
      </c>
      <c r="C43" s="79" t="s">
        <v>7</v>
      </c>
      <c r="D43" s="12">
        <f t="shared" si="3"/>
        <v>100000</v>
      </c>
      <c r="E43" s="12"/>
      <c r="F43" s="12"/>
      <c r="G43" s="12">
        <v>100000</v>
      </c>
      <c r="H43" s="14"/>
    </row>
    <row r="44" spans="1:8" s="6" customFormat="1" ht="21.75" customHeight="1">
      <c r="A44" s="15" t="s">
        <v>207</v>
      </c>
      <c r="B44" s="27" t="s">
        <v>353</v>
      </c>
      <c r="C44" s="79" t="s">
        <v>7</v>
      </c>
      <c r="D44" s="12">
        <f t="shared" si="3"/>
        <v>50000</v>
      </c>
      <c r="E44" s="12"/>
      <c r="F44" s="12"/>
      <c r="G44" s="12">
        <v>50000</v>
      </c>
      <c r="H44" s="14"/>
    </row>
    <row r="45" spans="1:8" s="6" customFormat="1" ht="21.75" customHeight="1">
      <c r="A45" s="15" t="s">
        <v>208</v>
      </c>
      <c r="B45" s="27" t="s">
        <v>96</v>
      </c>
      <c r="C45" s="79" t="s">
        <v>7</v>
      </c>
      <c r="D45" s="12">
        <f t="shared" si="3"/>
        <v>30000</v>
      </c>
      <c r="E45" s="12"/>
      <c r="F45" s="12"/>
      <c r="G45" s="12">
        <v>30000</v>
      </c>
      <c r="H45" s="14"/>
    </row>
    <row r="46" spans="1:8" s="6" customFormat="1" ht="21.75" customHeight="1">
      <c r="A46" s="15" t="s">
        <v>209</v>
      </c>
      <c r="B46" s="14" t="s">
        <v>95</v>
      </c>
      <c r="C46" s="79" t="s">
        <v>7</v>
      </c>
      <c r="D46" s="12">
        <f t="shared" si="3"/>
        <v>200000</v>
      </c>
      <c r="E46" s="12"/>
      <c r="F46" s="83"/>
      <c r="G46" s="12">
        <v>200000</v>
      </c>
      <c r="H46" s="14"/>
    </row>
    <row r="47" spans="1:8" s="6" customFormat="1" ht="21.75" customHeight="1">
      <c r="A47" s="15" t="s">
        <v>210</v>
      </c>
      <c r="B47" s="14" t="s">
        <v>149</v>
      </c>
      <c r="C47" s="79" t="s">
        <v>7</v>
      </c>
      <c r="D47" s="12">
        <f t="shared" si="3"/>
        <v>300000</v>
      </c>
      <c r="E47" s="12"/>
      <c r="F47" s="12"/>
      <c r="G47" s="12">
        <v>300000</v>
      </c>
      <c r="H47" s="13"/>
    </row>
    <row r="48" spans="1:8" s="6" customFormat="1" ht="21.75" customHeight="1">
      <c r="A48" s="15" t="s">
        <v>211</v>
      </c>
      <c r="B48" s="64" t="s">
        <v>156</v>
      </c>
      <c r="C48" s="79" t="s">
        <v>7</v>
      </c>
      <c r="D48" s="12">
        <f t="shared" si="3"/>
        <v>150000</v>
      </c>
      <c r="E48" s="12"/>
      <c r="F48" s="12"/>
      <c r="G48" s="12">
        <v>150000</v>
      </c>
      <c r="H48" s="21"/>
    </row>
    <row r="49" spans="1:8" s="6" customFormat="1" ht="21.75" customHeight="1">
      <c r="A49" s="15" t="s">
        <v>212</v>
      </c>
      <c r="B49" s="14" t="s">
        <v>169</v>
      </c>
      <c r="C49" s="79" t="s">
        <v>7</v>
      </c>
      <c r="D49" s="12">
        <f t="shared" si="3"/>
        <v>100000</v>
      </c>
      <c r="E49" s="12"/>
      <c r="F49" s="12"/>
      <c r="G49" s="12">
        <v>100000</v>
      </c>
      <c r="H49" s="13"/>
    </row>
    <row r="50" spans="1:8" s="6" customFormat="1" ht="21.75" customHeight="1">
      <c r="A50" s="15" t="s">
        <v>213</v>
      </c>
      <c r="B50" s="14" t="s">
        <v>170</v>
      </c>
      <c r="C50" s="79" t="s">
        <v>7</v>
      </c>
      <c r="D50" s="12">
        <f t="shared" si="3"/>
        <v>35000</v>
      </c>
      <c r="E50" s="12"/>
      <c r="F50" s="12"/>
      <c r="G50" s="12">
        <v>35000</v>
      </c>
      <c r="H50" s="13"/>
    </row>
    <row r="51" spans="1:8" s="6" customFormat="1" ht="21.75" customHeight="1">
      <c r="A51" s="15" t="s">
        <v>214</v>
      </c>
      <c r="B51" s="26" t="s">
        <v>354</v>
      </c>
      <c r="C51" s="79" t="s">
        <v>7</v>
      </c>
      <c r="D51" s="12">
        <f t="shared" si="3"/>
        <v>200000</v>
      </c>
      <c r="E51" s="12"/>
      <c r="F51" s="12"/>
      <c r="G51" s="12">
        <v>200000</v>
      </c>
      <c r="H51" s="13"/>
    </row>
    <row r="52" spans="1:8" s="6" customFormat="1" ht="31.5">
      <c r="A52" s="15" t="s">
        <v>215</v>
      </c>
      <c r="B52" s="84" t="s">
        <v>355</v>
      </c>
      <c r="C52" s="79" t="s">
        <v>7</v>
      </c>
      <c r="D52" s="12">
        <f t="shared" si="3"/>
        <v>100000</v>
      </c>
      <c r="E52" s="12"/>
      <c r="F52" s="12"/>
      <c r="G52" s="12">
        <v>100000</v>
      </c>
      <c r="H52" s="13"/>
    </row>
    <row r="53" spans="1:8" s="6" customFormat="1" ht="21.75" customHeight="1">
      <c r="A53" s="15" t="s">
        <v>216</v>
      </c>
      <c r="B53" s="14" t="s">
        <v>155</v>
      </c>
      <c r="C53" s="79" t="s">
        <v>7</v>
      </c>
      <c r="D53" s="12">
        <f t="shared" si="3"/>
        <v>50000</v>
      </c>
      <c r="E53" s="12"/>
      <c r="F53" s="12"/>
      <c r="G53" s="12">
        <v>50000</v>
      </c>
      <c r="H53" s="13"/>
    </row>
    <row r="54" spans="1:8" s="6" customFormat="1" ht="21.75" customHeight="1">
      <c r="A54" s="15" t="s">
        <v>217</v>
      </c>
      <c r="B54" s="27" t="s">
        <v>83</v>
      </c>
      <c r="C54" s="79" t="s">
        <v>7</v>
      </c>
      <c r="D54" s="12">
        <f t="shared" si="3"/>
        <v>160000</v>
      </c>
      <c r="E54" s="12"/>
      <c r="F54" s="12"/>
      <c r="G54" s="12">
        <v>160000</v>
      </c>
      <c r="H54" s="21"/>
    </row>
    <row r="55" spans="1:8" s="6" customFormat="1" ht="21.75" customHeight="1">
      <c r="A55" s="15" t="s">
        <v>218</v>
      </c>
      <c r="B55" s="14" t="s">
        <v>325</v>
      </c>
      <c r="C55" s="79" t="s">
        <v>7</v>
      </c>
      <c r="D55" s="12">
        <f t="shared" si="3"/>
        <v>80000</v>
      </c>
      <c r="E55" s="12"/>
      <c r="F55" s="12">
        <f>G55*0.2</f>
        <v>20000</v>
      </c>
      <c r="G55" s="12">
        <v>100000</v>
      </c>
      <c r="H55" s="21"/>
    </row>
    <row r="56" spans="1:8" s="6" customFormat="1" ht="21.75" customHeight="1">
      <c r="A56" s="15" t="s">
        <v>219</v>
      </c>
      <c r="B56" s="66" t="s">
        <v>356</v>
      </c>
      <c r="C56" s="99" t="s">
        <v>7</v>
      </c>
      <c r="D56" s="12">
        <f t="shared" si="3"/>
        <v>50000</v>
      </c>
      <c r="E56" s="63"/>
      <c r="F56" s="63"/>
      <c r="G56" s="63">
        <v>50000</v>
      </c>
      <c r="H56" s="95"/>
    </row>
    <row r="57" spans="1:8" s="6" customFormat="1" ht="21.75" customHeight="1">
      <c r="A57" s="15" t="s">
        <v>220</v>
      </c>
      <c r="B57" s="82" t="s">
        <v>357</v>
      </c>
      <c r="C57" s="79" t="s">
        <v>7</v>
      </c>
      <c r="D57" s="12">
        <f t="shared" si="3"/>
        <v>100000</v>
      </c>
      <c r="E57" s="12"/>
      <c r="F57" s="12"/>
      <c r="G57" s="12">
        <v>100000</v>
      </c>
      <c r="H57" s="21"/>
    </row>
    <row r="58" spans="1:8" s="6" customFormat="1" ht="21.75" customHeight="1">
      <c r="A58" s="15" t="s">
        <v>250</v>
      </c>
      <c r="B58" s="14" t="s">
        <v>358</v>
      </c>
      <c r="C58" s="79" t="s">
        <v>7</v>
      </c>
      <c r="D58" s="12">
        <f t="shared" si="3"/>
        <v>150000</v>
      </c>
      <c r="E58" s="12"/>
      <c r="F58" s="12"/>
      <c r="G58" s="12">
        <v>150000</v>
      </c>
      <c r="H58" s="21"/>
    </row>
    <row r="59" spans="1:8" s="6" customFormat="1" ht="21.75" customHeight="1">
      <c r="A59" s="15" t="s">
        <v>251</v>
      </c>
      <c r="B59" s="25" t="s">
        <v>359</v>
      </c>
      <c r="C59" s="79" t="s">
        <v>7</v>
      </c>
      <c r="D59" s="12">
        <f t="shared" si="3"/>
        <v>200000</v>
      </c>
      <c r="E59" s="12"/>
      <c r="F59" s="12"/>
      <c r="G59" s="12">
        <v>200000</v>
      </c>
      <c r="H59" s="21"/>
    </row>
    <row r="60" spans="1:8" s="6" customFormat="1" ht="21.75" customHeight="1">
      <c r="A60" s="15" t="s">
        <v>252</v>
      </c>
      <c r="B60" s="25" t="s">
        <v>360</v>
      </c>
      <c r="C60" s="79" t="s">
        <v>7</v>
      </c>
      <c r="D60" s="12">
        <f t="shared" si="3"/>
        <v>150000</v>
      </c>
      <c r="E60" s="12"/>
      <c r="F60" s="12"/>
      <c r="G60" s="12">
        <v>150000</v>
      </c>
      <c r="H60" s="21"/>
    </row>
    <row r="61" spans="1:8" s="6" customFormat="1" ht="21.75" customHeight="1">
      <c r="A61" s="15" t="s">
        <v>377</v>
      </c>
      <c r="B61" s="25" t="s">
        <v>436</v>
      </c>
      <c r="C61" s="79" t="s">
        <v>7</v>
      </c>
      <c r="D61" s="12">
        <f t="shared" si="3"/>
        <v>200000</v>
      </c>
      <c r="E61" s="12"/>
      <c r="F61" s="12"/>
      <c r="G61" s="12">
        <v>200000</v>
      </c>
      <c r="H61" s="21"/>
    </row>
    <row r="62" spans="1:8" s="6" customFormat="1" ht="21.75" customHeight="1">
      <c r="A62" s="15" t="s">
        <v>378</v>
      </c>
      <c r="B62" s="25" t="s">
        <v>361</v>
      </c>
      <c r="C62" s="79" t="s">
        <v>7</v>
      </c>
      <c r="D62" s="12">
        <f t="shared" si="3"/>
        <v>200000</v>
      </c>
      <c r="E62" s="12"/>
      <c r="F62" s="12"/>
      <c r="G62" s="12">
        <v>200000</v>
      </c>
      <c r="H62" s="21"/>
    </row>
    <row r="63" spans="1:8" s="6" customFormat="1" ht="21.75" customHeight="1">
      <c r="A63" s="15" t="s">
        <v>379</v>
      </c>
      <c r="B63" s="81" t="s">
        <v>362</v>
      </c>
      <c r="C63" s="79" t="s">
        <v>7</v>
      </c>
      <c r="D63" s="12">
        <f t="shared" si="3"/>
        <v>1000000</v>
      </c>
      <c r="E63" s="12"/>
      <c r="F63" s="12"/>
      <c r="G63" s="12">
        <v>1000000</v>
      </c>
      <c r="H63" s="21"/>
    </row>
    <row r="64" spans="1:8" s="6" customFormat="1" ht="21.75" customHeight="1">
      <c r="A64" s="15" t="s">
        <v>380</v>
      </c>
      <c r="B64" s="81" t="s">
        <v>363</v>
      </c>
      <c r="C64" s="79" t="s">
        <v>7</v>
      </c>
      <c r="D64" s="12">
        <f t="shared" si="3"/>
        <v>100000</v>
      </c>
      <c r="E64" s="12"/>
      <c r="F64" s="12"/>
      <c r="G64" s="12">
        <v>100000</v>
      </c>
      <c r="H64" s="21"/>
    </row>
    <row r="65" spans="1:8" s="6" customFormat="1" ht="21.75" customHeight="1">
      <c r="A65" s="15" t="s">
        <v>381</v>
      </c>
      <c r="B65" s="81" t="s">
        <v>364</v>
      </c>
      <c r="C65" s="79" t="s">
        <v>7</v>
      </c>
      <c r="D65" s="12">
        <f t="shared" si="3"/>
        <v>150000</v>
      </c>
      <c r="E65" s="12"/>
      <c r="F65" s="12"/>
      <c r="G65" s="12">
        <v>150000</v>
      </c>
      <c r="H65" s="21"/>
    </row>
    <row r="66" spans="1:8" s="6" customFormat="1" ht="21.75" customHeight="1">
      <c r="A66" s="15" t="s">
        <v>382</v>
      </c>
      <c r="B66" s="14" t="s">
        <v>40</v>
      </c>
      <c r="C66" s="79" t="s">
        <v>7</v>
      </c>
      <c r="D66" s="12">
        <f t="shared" si="3"/>
        <v>1500000</v>
      </c>
      <c r="E66" s="12"/>
      <c r="F66" s="12"/>
      <c r="G66" s="12">
        <v>1500000</v>
      </c>
      <c r="H66" s="21"/>
    </row>
    <row r="67" spans="1:8" s="6" customFormat="1" ht="31.5">
      <c r="A67" s="15" t="s">
        <v>486</v>
      </c>
      <c r="B67" s="90" t="s">
        <v>323</v>
      </c>
      <c r="C67" s="79" t="s">
        <v>7</v>
      </c>
      <c r="D67" s="12">
        <f>G67-F67-E67</f>
        <v>1200000</v>
      </c>
      <c r="E67" s="12">
        <f>G67*0.2</f>
        <v>300000</v>
      </c>
      <c r="F67" s="17"/>
      <c r="G67" s="12">
        <v>1500000</v>
      </c>
      <c r="H67" s="21"/>
    </row>
    <row r="68" spans="1:8" s="6" customFormat="1" ht="21.75" customHeight="1">
      <c r="A68" s="15" t="s">
        <v>487</v>
      </c>
      <c r="B68" s="92" t="s">
        <v>312</v>
      </c>
      <c r="C68" s="79" t="s">
        <v>5</v>
      </c>
      <c r="D68" s="12">
        <f>G68-E68-F68</f>
        <v>700000</v>
      </c>
      <c r="E68" s="12"/>
      <c r="F68" s="12">
        <f>G68*0.3</f>
        <v>300000</v>
      </c>
      <c r="G68" s="12">
        <v>1000000</v>
      </c>
      <c r="H68" s="16" t="s">
        <v>1</v>
      </c>
    </row>
    <row r="69" spans="1:8" s="6" customFormat="1" ht="21.75" customHeight="1">
      <c r="A69" s="15" t="s">
        <v>488</v>
      </c>
      <c r="B69" s="25" t="s">
        <v>365</v>
      </c>
      <c r="C69" s="79" t="s">
        <v>7</v>
      </c>
      <c r="D69" s="12">
        <f>G69-E69-F69</f>
        <v>150000</v>
      </c>
      <c r="E69" s="12"/>
      <c r="F69" s="12"/>
      <c r="G69" s="12">
        <v>150000</v>
      </c>
      <c r="H69" s="21"/>
    </row>
    <row r="70" spans="1:8" s="6" customFormat="1" ht="21.75" customHeight="1">
      <c r="A70" s="15"/>
      <c r="B70" s="10" t="s">
        <v>221</v>
      </c>
      <c r="C70" s="98"/>
      <c r="D70" s="8">
        <f>SUM(D39:D69)</f>
        <v>8057000</v>
      </c>
      <c r="E70" s="8">
        <f>SUM(E39:E69)</f>
        <v>300000</v>
      </c>
      <c r="F70" s="8">
        <f>SUM(F39:F69)</f>
        <v>320000</v>
      </c>
      <c r="G70" s="8">
        <f>SUM(G39:G69)</f>
        <v>8677000</v>
      </c>
      <c r="H70" s="13"/>
    </row>
    <row r="71" spans="1:8" s="32" customFormat="1" ht="21.75" customHeight="1">
      <c r="A71" s="11" t="s">
        <v>222</v>
      </c>
      <c r="B71" s="108" t="s">
        <v>94</v>
      </c>
      <c r="C71" s="108"/>
      <c r="D71" s="108"/>
      <c r="E71" s="108"/>
      <c r="F71" s="108"/>
      <c r="G71" s="108"/>
      <c r="H71" s="108"/>
    </row>
    <row r="72" spans="1:8" s="32" customFormat="1" ht="30.75" customHeight="1">
      <c r="A72" s="15" t="s">
        <v>223</v>
      </c>
      <c r="B72" s="14" t="s">
        <v>81</v>
      </c>
      <c r="C72" s="79" t="s">
        <v>7</v>
      </c>
      <c r="D72" s="12">
        <f>G72-E72-F72</f>
        <v>600000</v>
      </c>
      <c r="E72" s="12"/>
      <c r="F72" s="12"/>
      <c r="G72" s="12">
        <v>600000</v>
      </c>
      <c r="H72" s="67"/>
    </row>
    <row r="73" spans="1:8" s="32" customFormat="1" ht="21.75" customHeight="1">
      <c r="A73" s="15" t="s">
        <v>224</v>
      </c>
      <c r="B73" s="20" t="s">
        <v>171</v>
      </c>
      <c r="C73" s="79" t="s">
        <v>7</v>
      </c>
      <c r="D73" s="12">
        <f aca="true" t="shared" si="4" ref="D73:D88">G73-E73-F73</f>
        <v>100000</v>
      </c>
      <c r="E73" s="18"/>
      <c r="F73" s="18"/>
      <c r="G73" s="18">
        <v>100000</v>
      </c>
      <c r="H73" s="7"/>
    </row>
    <row r="74" spans="1:8" s="32" customFormat="1" ht="21.75" customHeight="1">
      <c r="A74" s="15" t="s">
        <v>225</v>
      </c>
      <c r="B74" s="14" t="s">
        <v>93</v>
      </c>
      <c r="C74" s="79" t="s">
        <v>7</v>
      </c>
      <c r="D74" s="12">
        <f t="shared" si="4"/>
        <v>50000</v>
      </c>
      <c r="E74" s="12"/>
      <c r="F74" s="12"/>
      <c r="G74" s="12">
        <v>50000</v>
      </c>
      <c r="H74" s="7"/>
    </row>
    <row r="75" spans="1:8" s="32" customFormat="1" ht="30.75" customHeight="1">
      <c r="A75" s="15" t="s">
        <v>226</v>
      </c>
      <c r="B75" s="64" t="s">
        <v>167</v>
      </c>
      <c r="C75" s="100" t="s">
        <v>7</v>
      </c>
      <c r="D75" s="12">
        <f t="shared" si="4"/>
        <v>200000</v>
      </c>
      <c r="E75" s="18"/>
      <c r="F75" s="18"/>
      <c r="G75" s="18">
        <v>200000</v>
      </c>
      <c r="H75" s="7"/>
    </row>
    <row r="76" spans="1:8" s="32" customFormat="1" ht="30.75" customHeight="1">
      <c r="A76" s="15" t="s">
        <v>227</v>
      </c>
      <c r="B76" s="64" t="s">
        <v>100</v>
      </c>
      <c r="C76" s="79" t="s">
        <v>7</v>
      </c>
      <c r="D76" s="12">
        <f t="shared" si="4"/>
        <v>100000</v>
      </c>
      <c r="E76" s="12"/>
      <c r="F76" s="12"/>
      <c r="G76" s="12">
        <v>100000</v>
      </c>
      <c r="H76" s="7"/>
    </row>
    <row r="77" spans="1:8" s="32" customFormat="1" ht="21.75" customHeight="1">
      <c r="A77" s="15" t="s">
        <v>228</v>
      </c>
      <c r="B77" s="64" t="s">
        <v>385</v>
      </c>
      <c r="C77" s="79" t="s">
        <v>7</v>
      </c>
      <c r="D77" s="12">
        <f t="shared" si="4"/>
        <v>100000</v>
      </c>
      <c r="E77" s="12"/>
      <c r="F77" s="12"/>
      <c r="G77" s="12">
        <v>100000</v>
      </c>
      <c r="H77" s="7"/>
    </row>
    <row r="78" spans="1:8" s="32" customFormat="1" ht="21.75" customHeight="1">
      <c r="A78" s="15" t="s">
        <v>229</v>
      </c>
      <c r="B78" s="26" t="s">
        <v>366</v>
      </c>
      <c r="C78" s="79" t="s">
        <v>7</v>
      </c>
      <c r="D78" s="12">
        <f t="shared" si="4"/>
        <v>75000</v>
      </c>
      <c r="E78" s="12"/>
      <c r="F78" s="12"/>
      <c r="G78" s="12">
        <v>75000</v>
      </c>
      <c r="H78" s="7"/>
    </row>
    <row r="79" spans="1:8" s="32" customFormat="1" ht="21.75" customHeight="1">
      <c r="A79" s="15" t="s">
        <v>230</v>
      </c>
      <c r="B79" s="26" t="s">
        <v>313</v>
      </c>
      <c r="C79" s="79" t="s">
        <v>7</v>
      </c>
      <c r="D79" s="12">
        <f t="shared" si="4"/>
        <v>1000000</v>
      </c>
      <c r="E79" s="12"/>
      <c r="F79" s="12"/>
      <c r="G79" s="12">
        <v>1000000</v>
      </c>
      <c r="H79" s="7"/>
    </row>
    <row r="80" spans="1:8" s="32" customFormat="1" ht="21.75" customHeight="1">
      <c r="A80" s="15" t="s">
        <v>231</v>
      </c>
      <c r="B80" s="25" t="s">
        <v>327</v>
      </c>
      <c r="C80" s="79" t="s">
        <v>7</v>
      </c>
      <c r="D80" s="12">
        <f t="shared" si="4"/>
        <v>320000</v>
      </c>
      <c r="E80" s="12"/>
      <c r="F80" s="12">
        <f>G80*0.2</f>
        <v>80000</v>
      </c>
      <c r="G80" s="12">
        <v>400000</v>
      </c>
      <c r="H80" s="7"/>
    </row>
    <row r="81" spans="1:8" s="32" customFormat="1" ht="31.5">
      <c r="A81" s="15" t="s">
        <v>232</v>
      </c>
      <c r="B81" s="14" t="s">
        <v>402</v>
      </c>
      <c r="C81" s="79" t="s">
        <v>7</v>
      </c>
      <c r="D81" s="12">
        <f t="shared" si="4"/>
        <v>200000</v>
      </c>
      <c r="E81" s="12"/>
      <c r="F81" s="12"/>
      <c r="G81" s="12">
        <v>200000</v>
      </c>
      <c r="H81" s="16"/>
    </row>
    <row r="82" spans="1:8" s="32" customFormat="1" ht="21.75" customHeight="1">
      <c r="A82" s="15" t="s">
        <v>233</v>
      </c>
      <c r="B82" s="64" t="s">
        <v>367</v>
      </c>
      <c r="C82" s="79" t="s">
        <v>7</v>
      </c>
      <c r="D82" s="12">
        <f t="shared" si="4"/>
        <v>150000</v>
      </c>
      <c r="E82" s="12"/>
      <c r="F82" s="12"/>
      <c r="G82" s="12">
        <v>150000</v>
      </c>
      <c r="H82" s="16"/>
    </row>
    <row r="83" spans="1:8" s="32" customFormat="1" ht="21.75" customHeight="1">
      <c r="A83" s="15" t="s">
        <v>234</v>
      </c>
      <c r="B83" s="14" t="s">
        <v>368</v>
      </c>
      <c r="C83" s="79" t="s">
        <v>7</v>
      </c>
      <c r="D83" s="12">
        <f t="shared" si="4"/>
        <v>500000</v>
      </c>
      <c r="E83" s="12"/>
      <c r="F83" s="12"/>
      <c r="G83" s="12">
        <v>500000</v>
      </c>
      <c r="H83" s="16"/>
    </row>
    <row r="84" spans="1:8" s="32" customFormat="1" ht="31.5">
      <c r="A84" s="15" t="s">
        <v>235</v>
      </c>
      <c r="B84" s="84" t="s">
        <v>387</v>
      </c>
      <c r="C84" s="79" t="s">
        <v>7</v>
      </c>
      <c r="D84" s="12">
        <f t="shared" si="4"/>
        <v>200000</v>
      </c>
      <c r="E84" s="12"/>
      <c r="F84" s="12"/>
      <c r="G84" s="12">
        <v>200000</v>
      </c>
      <c r="H84" s="16"/>
    </row>
    <row r="85" spans="1:8" s="32" customFormat="1" ht="21.75" customHeight="1">
      <c r="A85" s="15" t="s">
        <v>253</v>
      </c>
      <c r="B85" s="14" t="s">
        <v>369</v>
      </c>
      <c r="C85" s="79" t="s">
        <v>7</v>
      </c>
      <c r="D85" s="12">
        <f t="shared" si="4"/>
        <v>100000</v>
      </c>
      <c r="E85" s="12"/>
      <c r="F85" s="12"/>
      <c r="G85" s="12">
        <v>100000</v>
      </c>
      <c r="H85" s="16"/>
    </row>
    <row r="86" spans="1:8" s="32" customFormat="1" ht="21.75" customHeight="1">
      <c r="A86" s="15" t="s">
        <v>254</v>
      </c>
      <c r="B86" s="14" t="s">
        <v>370</v>
      </c>
      <c r="C86" s="79" t="s">
        <v>7</v>
      </c>
      <c r="D86" s="12">
        <f t="shared" si="4"/>
        <v>125000</v>
      </c>
      <c r="E86" s="12"/>
      <c r="F86" s="12"/>
      <c r="G86" s="12">
        <v>125000</v>
      </c>
      <c r="H86" s="16"/>
    </row>
    <row r="87" spans="1:8" s="32" customFormat="1" ht="21.75" customHeight="1">
      <c r="A87" s="15" t="s">
        <v>373</v>
      </c>
      <c r="B87" s="65" t="s">
        <v>388</v>
      </c>
      <c r="C87" s="79" t="s">
        <v>7</v>
      </c>
      <c r="D87" s="12">
        <f t="shared" si="4"/>
        <v>100000</v>
      </c>
      <c r="E87" s="12"/>
      <c r="F87" s="12"/>
      <c r="G87" s="12">
        <v>100000</v>
      </c>
      <c r="H87" s="16"/>
    </row>
    <row r="88" spans="1:8" s="6" customFormat="1" ht="21.75" customHeight="1">
      <c r="A88" s="15" t="s">
        <v>374</v>
      </c>
      <c r="B88" s="88" t="s">
        <v>390</v>
      </c>
      <c r="C88" s="79" t="s">
        <v>7</v>
      </c>
      <c r="D88" s="12">
        <f t="shared" si="4"/>
        <v>150000</v>
      </c>
      <c r="E88" s="12"/>
      <c r="F88" s="12"/>
      <c r="G88" s="12">
        <v>150000</v>
      </c>
      <c r="H88" s="21"/>
    </row>
    <row r="89" spans="1:8" s="32" customFormat="1" ht="21.75" customHeight="1">
      <c r="A89" s="15" t="s">
        <v>375</v>
      </c>
      <c r="B89" s="104" t="s">
        <v>372</v>
      </c>
      <c r="C89" s="79" t="s">
        <v>7</v>
      </c>
      <c r="D89" s="12">
        <f aca="true" t="shared" si="5" ref="D89:D94">G89-E89-F89</f>
        <v>150000</v>
      </c>
      <c r="E89" s="12"/>
      <c r="F89" s="12"/>
      <c r="G89" s="12">
        <v>150000</v>
      </c>
      <c r="H89" s="7"/>
    </row>
    <row r="90" spans="1:8" s="6" customFormat="1" ht="21.75" customHeight="1">
      <c r="A90" s="15" t="s">
        <v>376</v>
      </c>
      <c r="B90" s="14" t="s">
        <v>386</v>
      </c>
      <c r="C90" s="79" t="s">
        <v>7</v>
      </c>
      <c r="D90" s="12">
        <f t="shared" si="5"/>
        <v>50000</v>
      </c>
      <c r="E90" s="12"/>
      <c r="F90" s="12"/>
      <c r="G90" s="12">
        <v>50000</v>
      </c>
      <c r="H90" s="21"/>
    </row>
    <row r="91" spans="1:8" s="6" customFormat="1" ht="21.75" customHeight="1">
      <c r="A91" s="15" t="s">
        <v>489</v>
      </c>
      <c r="B91" s="65" t="s">
        <v>371</v>
      </c>
      <c r="C91" s="79" t="s">
        <v>389</v>
      </c>
      <c r="D91" s="12">
        <f t="shared" si="5"/>
        <v>100000</v>
      </c>
      <c r="E91" s="12"/>
      <c r="F91" s="12"/>
      <c r="G91" s="12">
        <v>100000</v>
      </c>
      <c r="H91" s="21"/>
    </row>
    <row r="92" spans="1:8" s="32" customFormat="1" ht="21.75" customHeight="1">
      <c r="A92" s="15" t="s">
        <v>490</v>
      </c>
      <c r="B92" s="13" t="s">
        <v>311</v>
      </c>
      <c r="C92" s="79" t="s">
        <v>19</v>
      </c>
      <c r="D92" s="12">
        <f t="shared" si="5"/>
        <v>350000</v>
      </c>
      <c r="E92" s="12"/>
      <c r="F92" s="12">
        <f>G92*0.3</f>
        <v>150000</v>
      </c>
      <c r="G92" s="12">
        <v>500000</v>
      </c>
      <c r="H92" s="16" t="s">
        <v>1</v>
      </c>
    </row>
    <row r="93" spans="1:8" s="32" customFormat="1" ht="21.75" customHeight="1">
      <c r="A93" s="15" t="s">
        <v>491</v>
      </c>
      <c r="B93" s="64" t="s">
        <v>315</v>
      </c>
      <c r="C93" s="79" t="s">
        <v>4</v>
      </c>
      <c r="D93" s="12">
        <f t="shared" si="5"/>
        <v>800000</v>
      </c>
      <c r="E93" s="12"/>
      <c r="F93" s="12">
        <f>G93*0.2</f>
        <v>200000</v>
      </c>
      <c r="G93" s="12">
        <v>1000000</v>
      </c>
      <c r="H93" s="7"/>
    </row>
    <row r="94" spans="1:8" s="32" customFormat="1" ht="21.75" customHeight="1">
      <c r="A94" s="15" t="s">
        <v>492</v>
      </c>
      <c r="B94" s="70" t="s">
        <v>279</v>
      </c>
      <c r="C94" s="79" t="s">
        <v>2</v>
      </c>
      <c r="D94" s="12">
        <f t="shared" si="5"/>
        <v>350000</v>
      </c>
      <c r="E94" s="63"/>
      <c r="F94" s="63">
        <f>G94*0.3</f>
        <v>150000</v>
      </c>
      <c r="G94" s="12">
        <v>500000</v>
      </c>
      <c r="H94" s="16" t="s">
        <v>1</v>
      </c>
    </row>
    <row r="95" spans="1:8" s="32" customFormat="1" ht="21.75" customHeight="1">
      <c r="A95" s="15" t="s">
        <v>493</v>
      </c>
      <c r="B95" s="13" t="s">
        <v>426</v>
      </c>
      <c r="C95" s="79" t="s">
        <v>15</v>
      </c>
      <c r="D95" s="12">
        <f>G95-F95-E95</f>
        <v>400000</v>
      </c>
      <c r="E95" s="94"/>
      <c r="F95" s="12">
        <f>G95*0.2</f>
        <v>100000</v>
      </c>
      <c r="G95" s="12">
        <v>500000</v>
      </c>
      <c r="H95" s="7"/>
    </row>
    <row r="96" spans="1:8" s="32" customFormat="1" ht="21.75" customHeight="1">
      <c r="A96" s="15" t="s">
        <v>494</v>
      </c>
      <c r="B96" s="27" t="s">
        <v>401</v>
      </c>
      <c r="C96" s="79" t="s">
        <v>25</v>
      </c>
      <c r="D96" s="12">
        <f>G96-E96-F96</f>
        <v>640000</v>
      </c>
      <c r="E96" s="12"/>
      <c r="F96" s="12">
        <f>G96*0.2</f>
        <v>160000</v>
      </c>
      <c r="G96" s="12">
        <v>800000</v>
      </c>
      <c r="H96" s="16"/>
    </row>
    <row r="97" spans="1:8" s="32" customFormat="1" ht="21.75" customHeight="1">
      <c r="A97" s="15" t="s">
        <v>495</v>
      </c>
      <c r="B97" s="72" t="s">
        <v>309</v>
      </c>
      <c r="C97" s="79" t="s">
        <v>9</v>
      </c>
      <c r="D97" s="12">
        <f>G97-E97-F97</f>
        <v>350000</v>
      </c>
      <c r="E97" s="12"/>
      <c r="F97" s="12">
        <f>G97*0.3</f>
        <v>150000</v>
      </c>
      <c r="G97" s="12">
        <v>500000</v>
      </c>
      <c r="H97" s="16" t="s">
        <v>1</v>
      </c>
    </row>
    <row r="98" spans="1:8" s="6" customFormat="1" ht="21.75" customHeight="1">
      <c r="A98" s="15"/>
      <c r="B98" s="10" t="s">
        <v>236</v>
      </c>
      <c r="C98" s="98"/>
      <c r="D98" s="8">
        <f>SUM(D72:D97)</f>
        <v>7260000</v>
      </c>
      <c r="E98" s="8"/>
      <c r="F98" s="8">
        <f>SUM(F72:F97)</f>
        <v>990000</v>
      </c>
      <c r="G98" s="8">
        <f>SUM(G72:G97)</f>
        <v>8250000</v>
      </c>
      <c r="H98" s="13"/>
    </row>
    <row r="99" spans="1:8" ht="21.75" customHeight="1">
      <c r="A99" s="15"/>
      <c r="B99" s="10" t="s">
        <v>102</v>
      </c>
      <c r="C99" s="11"/>
      <c r="D99" s="31">
        <f>D98+D70+D37</f>
        <v>20352000</v>
      </c>
      <c r="E99" s="31">
        <f>E98+E70+E37</f>
        <v>300000</v>
      </c>
      <c r="F99" s="31">
        <f>F98+F70+F37</f>
        <v>1550000</v>
      </c>
      <c r="G99" s="31">
        <f>G98+G70+G37</f>
        <v>22202000</v>
      </c>
      <c r="H99" s="13"/>
    </row>
  </sheetData>
  <sheetProtection/>
  <mergeCells count="4">
    <mergeCell ref="A2:H2"/>
    <mergeCell ref="B3:H3"/>
    <mergeCell ref="B38:H38"/>
    <mergeCell ref="B71:H71"/>
  </mergeCells>
  <printOptions horizontalCentered="1"/>
  <pageMargins left="0.3937007874015748" right="0.3937007874015748" top="0.7874015748031497" bottom="0.7874015748031497" header="0.5118110236220472" footer="0.2362204724409449"/>
  <pageSetup firstPageNumber="9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M24"/>
  <sheetViews>
    <sheetView zoomScaleSheetLayoutView="85" zoomScalePageLayoutView="0" workbookViewId="0" topLeftCell="A5">
      <selection activeCell="E18" sqref="E18"/>
    </sheetView>
  </sheetViews>
  <sheetFormatPr defaultColWidth="9.140625" defaultRowHeight="12.75"/>
  <cols>
    <col min="1" max="1" width="3.7109375" style="5" customWidth="1"/>
    <col min="2" max="2" width="6.140625" style="5" bestFit="1" customWidth="1"/>
    <col min="3" max="3" width="6.28125" style="5" bestFit="1" customWidth="1"/>
    <col min="4" max="4" width="34.00390625" style="1" customWidth="1"/>
    <col min="5" max="5" width="15.421875" style="3" customWidth="1"/>
    <col min="6" max="6" width="15.00390625" style="3" bestFit="1" customWidth="1"/>
    <col min="7" max="7" width="14.28125" style="3" customWidth="1"/>
    <col min="8" max="8" width="16.140625" style="3" bestFit="1" customWidth="1"/>
    <col min="9" max="9" width="6.7109375" style="3" customWidth="1"/>
    <col min="10" max="10" width="6.57421875" style="37" bestFit="1" customWidth="1"/>
    <col min="11" max="11" width="17.8515625" style="1" customWidth="1"/>
    <col min="12" max="12" width="19.28125" style="1" customWidth="1"/>
    <col min="13" max="13" width="14.00390625" style="1" bestFit="1" customWidth="1"/>
    <col min="14" max="16384" width="9.140625" style="1" customWidth="1"/>
  </cols>
  <sheetData>
    <row r="1" spans="1:10" ht="19.5" customHeight="1">
      <c r="A1" s="112" t="s">
        <v>497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3" ht="36.75" customHeight="1">
      <c r="A2" s="113" t="s">
        <v>127</v>
      </c>
      <c r="B2" s="113"/>
      <c r="C2" s="113"/>
      <c r="D2" s="113"/>
      <c r="E2" s="29" t="s">
        <v>89</v>
      </c>
      <c r="F2" s="29" t="s">
        <v>88</v>
      </c>
      <c r="G2" s="29" t="s">
        <v>87</v>
      </c>
      <c r="H2" s="29" t="s">
        <v>86</v>
      </c>
      <c r="I2" s="59" t="s">
        <v>126</v>
      </c>
      <c r="J2" s="58" t="s">
        <v>125</v>
      </c>
      <c r="L2" s="48" t="s">
        <v>124</v>
      </c>
      <c r="M2" s="36">
        <v>87764710</v>
      </c>
    </row>
    <row r="3" spans="1:13" ht="31.5" customHeight="1">
      <c r="A3" s="114" t="s">
        <v>123</v>
      </c>
      <c r="B3" s="114"/>
      <c r="C3" s="114"/>
      <c r="D3" s="114"/>
      <c r="E3" s="56">
        <f>'Promotive N Infra New'!D106</f>
        <v>21690000</v>
      </c>
      <c r="F3" s="56">
        <f>'Promotive N Infra New'!E106</f>
        <v>0</v>
      </c>
      <c r="G3" s="56">
        <f>'Promotive N Infra New'!F106</f>
        <v>1455000</v>
      </c>
      <c r="H3" s="56">
        <f>'Promotive N Infra New'!G106</f>
        <v>23145000</v>
      </c>
      <c r="I3" s="51">
        <f>ROUND(SUM(E3:G3)*100/M11,2)</f>
        <v>37.69</v>
      </c>
      <c r="J3" s="57"/>
      <c r="L3" s="48" t="s">
        <v>121</v>
      </c>
      <c r="M3" s="36">
        <v>4500000</v>
      </c>
    </row>
    <row r="4" spans="1:13" s="6" customFormat="1" ht="31.5" customHeight="1">
      <c r="A4" s="114" t="s">
        <v>122</v>
      </c>
      <c r="B4" s="114"/>
      <c r="C4" s="114"/>
      <c r="D4" s="114"/>
      <c r="E4" s="56">
        <f>'Promotive N Infra New'!D125</f>
        <v>28174210</v>
      </c>
      <c r="F4" s="56">
        <f>'Promotive N Infra New'!E125</f>
        <v>2743500</v>
      </c>
      <c r="G4" s="56">
        <f>'Promotive N Infra New'!F125</f>
        <v>6750000</v>
      </c>
      <c r="H4" s="56">
        <f>'Promotive N Infra New'!G125</f>
        <v>37667710</v>
      </c>
      <c r="I4" s="51">
        <f>ROUND(SUM(E4:G4)*100/M11,2)</f>
        <v>61.34</v>
      </c>
      <c r="J4" s="55"/>
      <c r="L4" s="68" t="s">
        <v>434</v>
      </c>
      <c r="M4" s="36">
        <v>13375000</v>
      </c>
    </row>
    <row r="5" spans="1:13" s="6" customFormat="1" ht="31.5" customHeight="1">
      <c r="A5" s="114" t="s">
        <v>237</v>
      </c>
      <c r="B5" s="114"/>
      <c r="C5" s="114"/>
      <c r="D5" s="114"/>
      <c r="E5" s="54">
        <f>E6+E7+E8</f>
        <v>20352000</v>
      </c>
      <c r="F5" s="54">
        <f>F6+F7+F8</f>
        <v>300000</v>
      </c>
      <c r="G5" s="54">
        <f>G6+G7+G8</f>
        <v>1550000</v>
      </c>
      <c r="H5" s="54">
        <f>H6+H7+H8</f>
        <v>22202000</v>
      </c>
      <c r="I5" s="51">
        <f>SUM(E5,G5)*100/M9</f>
        <v>42.045481377760275</v>
      </c>
      <c r="J5" s="49"/>
      <c r="L5" s="68" t="s">
        <v>180</v>
      </c>
      <c r="M5" s="36">
        <v>5000000</v>
      </c>
    </row>
    <row r="6" spans="1:13" s="6" customFormat="1" ht="19.5" customHeight="1">
      <c r="A6" s="109" t="s">
        <v>238</v>
      </c>
      <c r="B6" s="110"/>
      <c r="C6" s="110"/>
      <c r="D6" s="110"/>
      <c r="E6" s="54">
        <f>'Target N matching New'!D37</f>
        <v>5035000</v>
      </c>
      <c r="F6" s="54">
        <f>'Target N matching New'!E37</f>
        <v>0</v>
      </c>
      <c r="G6" s="54">
        <f>'Target N matching New'!F37</f>
        <v>240000</v>
      </c>
      <c r="H6" s="54">
        <f>'Target N matching New'!G37</f>
        <v>5275000</v>
      </c>
      <c r="I6" s="51">
        <f>SUM(E6,G6)*100/M9</f>
        <v>10.126468553907655</v>
      </c>
      <c r="J6" s="49"/>
      <c r="L6" s="48" t="s">
        <v>120</v>
      </c>
      <c r="M6" s="36">
        <f>G9</f>
        <v>9755000</v>
      </c>
    </row>
    <row r="7" spans="1:13" s="6" customFormat="1" ht="19.5" customHeight="1">
      <c r="A7" s="109" t="s">
        <v>239</v>
      </c>
      <c r="B7" s="110"/>
      <c r="C7" s="110"/>
      <c r="D7" s="110"/>
      <c r="E7" s="54">
        <f>'Target N matching New'!D70</f>
        <v>8057000</v>
      </c>
      <c r="F7" s="54">
        <f>'Target N matching New'!E70</f>
        <v>300000</v>
      </c>
      <c r="G7" s="54">
        <f>'Target N matching New'!F70</f>
        <v>320000</v>
      </c>
      <c r="H7" s="54">
        <f>'Target N matching New'!G70</f>
        <v>8677000</v>
      </c>
      <c r="I7" s="51">
        <f>SUM(E7,G7)*100/M9</f>
        <v>16.081407976508896</v>
      </c>
      <c r="J7" s="49"/>
      <c r="L7" s="48" t="s">
        <v>119</v>
      </c>
      <c r="M7" s="36">
        <f>F9</f>
        <v>3043500</v>
      </c>
    </row>
    <row r="8" spans="1:13" s="6" customFormat="1" ht="31.5" customHeight="1">
      <c r="A8" s="109" t="s">
        <v>240</v>
      </c>
      <c r="B8" s="110"/>
      <c r="C8" s="110"/>
      <c r="D8" s="110"/>
      <c r="E8" s="50">
        <f>'Target N matching New'!D98</f>
        <v>7260000</v>
      </c>
      <c r="F8" s="50">
        <f>'Target N matching New'!E98</f>
        <v>0</v>
      </c>
      <c r="G8" s="50">
        <f>'Target N matching New'!F98</f>
        <v>990000</v>
      </c>
      <c r="H8" s="50">
        <f>'Target N matching New'!G98</f>
        <v>8250000</v>
      </c>
      <c r="I8" s="51">
        <f>SUM(E8,G8)*100/M9</f>
        <v>15.837604847343727</v>
      </c>
      <c r="J8" s="53"/>
      <c r="L8" s="48" t="s">
        <v>118</v>
      </c>
      <c r="M8" s="36">
        <f>SUM(M3:M7)</f>
        <v>35673500</v>
      </c>
    </row>
    <row r="9" spans="1:13" s="6" customFormat="1" ht="19.5" customHeight="1">
      <c r="A9" s="111" t="s">
        <v>117</v>
      </c>
      <c r="B9" s="111"/>
      <c r="C9" s="111"/>
      <c r="D9" s="111"/>
      <c r="E9" s="50">
        <f>SUM(E3:E5)</f>
        <v>70216210</v>
      </c>
      <c r="F9" s="50">
        <f>SUM(F3:F5)</f>
        <v>3043500</v>
      </c>
      <c r="G9" s="50">
        <f>SUM(G3:G5)</f>
        <v>9755000</v>
      </c>
      <c r="H9" s="50">
        <f>SUM(H3:H5)</f>
        <v>83014710</v>
      </c>
      <c r="I9" s="52"/>
      <c r="J9" s="49"/>
      <c r="L9" s="48" t="s">
        <v>116</v>
      </c>
      <c r="M9" s="36">
        <f>M2-M8</f>
        <v>52091210</v>
      </c>
    </row>
    <row r="10" spans="1:13" s="6" customFormat="1" ht="19.5" customHeight="1">
      <c r="A10" s="111" t="s">
        <v>115</v>
      </c>
      <c r="B10" s="111"/>
      <c r="C10" s="111"/>
      <c r="D10" s="111"/>
      <c r="E10" s="50"/>
      <c r="F10" s="50"/>
      <c r="G10" s="50"/>
      <c r="H10" s="50">
        <f>H20</f>
        <v>600000</v>
      </c>
      <c r="I10" s="51">
        <f>ROUND(SUM(H10)*100/M11,2)</f>
        <v>0.98</v>
      </c>
      <c r="J10" s="49"/>
      <c r="L10" s="48" t="s">
        <v>114</v>
      </c>
      <c r="M10" s="36">
        <v>4150000</v>
      </c>
    </row>
    <row r="11" spans="1:13" s="6" customFormat="1" ht="19.5" customHeight="1">
      <c r="A11" s="111" t="s">
        <v>113</v>
      </c>
      <c r="B11" s="111"/>
      <c r="C11" s="111"/>
      <c r="D11" s="111"/>
      <c r="E11" s="50"/>
      <c r="F11" s="50"/>
      <c r="G11" s="50"/>
      <c r="H11" s="50">
        <f>SUM(H9:H10)</f>
        <v>83614710</v>
      </c>
      <c r="I11" s="51"/>
      <c r="J11" s="49"/>
      <c r="L11" s="48" t="s">
        <v>112</v>
      </c>
      <c r="M11" s="36">
        <f>M2-H5-M10</f>
        <v>61412710</v>
      </c>
    </row>
    <row r="12" spans="1:10" s="6" customFormat="1" ht="1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2" s="6" customFormat="1" ht="18.75" customHeight="1">
      <c r="A13" s="46" t="s">
        <v>498</v>
      </c>
      <c r="B13" s="38"/>
      <c r="C13" s="38"/>
      <c r="D13" s="38"/>
      <c r="E13" s="38"/>
      <c r="F13" s="38"/>
      <c r="G13" s="38"/>
      <c r="H13" s="38"/>
      <c r="I13" s="38"/>
      <c r="J13" s="38"/>
      <c r="L13" s="36">
        <v>83614710</v>
      </c>
    </row>
    <row r="14" spans="1:12" ht="18.75" customHeight="1">
      <c r="A14" s="38"/>
      <c r="B14" s="43" t="s">
        <v>111</v>
      </c>
      <c r="C14" s="39"/>
      <c r="D14" s="39"/>
      <c r="E14" s="39"/>
      <c r="F14" s="39"/>
      <c r="G14" s="39"/>
      <c r="H14" s="38"/>
      <c r="I14" s="38"/>
      <c r="J14" s="38"/>
      <c r="L14" s="97">
        <f>H11-L13</f>
        <v>0</v>
      </c>
    </row>
    <row r="15" spans="1:10" ht="18.75" customHeight="1">
      <c r="A15" s="38"/>
      <c r="B15" s="39"/>
      <c r="C15" s="39" t="s">
        <v>110</v>
      </c>
      <c r="D15" s="39"/>
      <c r="E15" s="39"/>
      <c r="F15" s="39"/>
      <c r="G15" s="39"/>
      <c r="H15" s="38">
        <v>100000</v>
      </c>
      <c r="I15" s="38"/>
      <c r="J15" s="38"/>
    </row>
    <row r="16" spans="1:12" ht="18.75" customHeight="1">
      <c r="A16" s="38"/>
      <c r="B16" s="43" t="s">
        <v>109</v>
      </c>
      <c r="C16" s="39"/>
      <c r="D16" s="39"/>
      <c r="E16" s="39"/>
      <c r="F16" s="39"/>
      <c r="G16" s="39"/>
      <c r="H16" s="38">
        <v>100000</v>
      </c>
      <c r="I16" s="38"/>
      <c r="J16" s="38"/>
      <c r="K16" s="40"/>
      <c r="L16" s="40"/>
    </row>
    <row r="17" spans="1:12" ht="18.75" customHeight="1">
      <c r="A17" s="38"/>
      <c r="B17" s="43" t="s">
        <v>108</v>
      </c>
      <c r="C17" s="39"/>
      <c r="D17" s="39"/>
      <c r="E17" s="39"/>
      <c r="F17" s="39"/>
      <c r="G17" s="39"/>
      <c r="H17" s="38">
        <v>75000</v>
      </c>
      <c r="I17" s="38"/>
      <c r="J17" s="38"/>
      <c r="K17" s="40"/>
      <c r="L17" s="45"/>
    </row>
    <row r="18" spans="1:12" ht="18.75" customHeight="1">
      <c r="A18" s="38"/>
      <c r="B18" s="43" t="s">
        <v>107</v>
      </c>
      <c r="C18" s="39"/>
      <c r="D18" s="39"/>
      <c r="E18" s="39"/>
      <c r="F18" s="39"/>
      <c r="G18" s="39"/>
      <c r="H18" s="38">
        <v>250000</v>
      </c>
      <c r="I18" s="38"/>
      <c r="J18" s="38"/>
      <c r="K18" s="40"/>
      <c r="L18" s="45"/>
    </row>
    <row r="19" spans="2:12" ht="18.75" customHeight="1">
      <c r="B19" s="43" t="s">
        <v>106</v>
      </c>
      <c r="C19" s="39"/>
      <c r="D19" s="39"/>
      <c r="E19" s="39"/>
      <c r="F19" s="39"/>
      <c r="G19" s="39"/>
      <c r="H19" s="44">
        <v>75000</v>
      </c>
      <c r="I19" s="38"/>
      <c r="J19" s="38"/>
      <c r="K19" s="40"/>
      <c r="L19" s="40"/>
    </row>
    <row r="20" spans="1:12" ht="18.75" customHeight="1">
      <c r="A20" s="38"/>
      <c r="B20" s="43"/>
      <c r="C20" s="39"/>
      <c r="D20" s="39"/>
      <c r="E20" s="39"/>
      <c r="F20" s="39"/>
      <c r="G20" s="42" t="s">
        <v>105</v>
      </c>
      <c r="H20" s="41">
        <f>SUM(H15:H19)</f>
        <v>600000</v>
      </c>
      <c r="I20" s="38"/>
      <c r="J20" s="38"/>
      <c r="K20" s="40"/>
      <c r="L20" s="40"/>
    </row>
    <row r="21" spans="1:12" ht="20.25">
      <c r="A21" s="38"/>
      <c r="B21" s="39"/>
      <c r="C21" s="39"/>
      <c r="D21" s="39"/>
      <c r="I21" s="38"/>
      <c r="J21" s="38"/>
      <c r="K21" s="40"/>
      <c r="L21" s="40"/>
    </row>
    <row r="22" spans="1:12" ht="20.25">
      <c r="A22" s="38"/>
      <c r="I22" s="38"/>
      <c r="J22" s="38"/>
      <c r="K22" s="40"/>
      <c r="L22" s="40"/>
    </row>
    <row r="23" spans="1:10" ht="1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">
      <c r="A24" s="38"/>
      <c r="B24" s="38"/>
      <c r="C24" s="38"/>
      <c r="D24" s="38"/>
      <c r="E24" s="38"/>
      <c r="F24" s="38"/>
      <c r="G24" s="38"/>
      <c r="H24" s="38"/>
      <c r="I24" s="38"/>
      <c r="J24" s="38"/>
    </row>
  </sheetData>
  <sheetProtection/>
  <mergeCells count="11">
    <mergeCell ref="A6:D6"/>
    <mergeCell ref="A7:D7"/>
    <mergeCell ref="A8:D8"/>
    <mergeCell ref="A9:D9"/>
    <mergeCell ref="A10:D10"/>
    <mergeCell ref="A11:D11"/>
    <mergeCell ref="A1:J1"/>
    <mergeCell ref="A2:D2"/>
    <mergeCell ref="A3:D3"/>
    <mergeCell ref="A4:D4"/>
    <mergeCell ref="A5:D5"/>
  </mergeCells>
  <printOptions horizontalCentered="1"/>
  <pageMargins left="0.3937007874015748" right="0.3937007874015748" top="0.984251968503937" bottom="0.5905511811023623" header="0.5118110236220472" footer="0.2362204724409449"/>
  <pageSetup firstPageNumber="9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Panauti Municipality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Sainju</dc:creator>
  <cp:keywords/>
  <dc:description/>
  <cp:lastModifiedBy>user</cp:lastModifiedBy>
  <cp:lastPrinted>2017-01-07T07:21:52Z</cp:lastPrinted>
  <dcterms:created xsi:type="dcterms:W3CDTF">2015-01-18T05:38:03Z</dcterms:created>
  <dcterms:modified xsi:type="dcterms:W3CDTF">2017-01-15T19:50:36Z</dcterms:modified>
  <cp:category/>
  <cp:version/>
  <cp:contentType/>
  <cp:contentStatus/>
</cp:coreProperties>
</file>